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turngroupinternational/Documents/#01 Bedrijven/#01 Allturn Group International/11 Allturn Group Projectmethodiek/09 Project Management/04 Templates/03 Excels/01 Klaar/05 Project Management/Planning &amp; Estimating/"/>
    </mc:Choice>
  </mc:AlternateContent>
  <xr:revisionPtr revIDLastSave="0" documentId="10_ncr:8100000_{4D7168AA-9EEC-354A-A00D-A6BC47678E8D}" xr6:coauthVersionLast="32" xr6:coauthVersionMax="32" xr10:uidLastSave="{00000000-0000-0000-0000-000000000000}"/>
  <bookViews>
    <workbookView xWindow="0" yWindow="0" windowWidth="33600" windowHeight="21000" xr2:uid="{00000000-000D-0000-FFFF-FFFF00000000}"/>
  </bookViews>
  <sheets>
    <sheet name="History" sheetId="3" r:id="rId1"/>
    <sheet name="Resouce" sheetId="2" r:id="rId2"/>
    <sheet name="Project Planning" sheetId="1" r:id="rId3"/>
    <sheet name="Total Overview" sheetId="4" r:id="rId4"/>
    <sheet name="Changes" sheetId="5" r:id="rId5"/>
  </sheets>
  <calcPr calcId="162913"/>
</workbook>
</file>

<file path=xl/calcChain.xml><?xml version="1.0" encoding="utf-8"?>
<calcChain xmlns="http://schemas.openxmlformats.org/spreadsheetml/2006/main">
  <c r="I19" i="1" l="1"/>
  <c r="H19" i="1"/>
  <c r="Q19" i="1"/>
  <c r="P19" i="1"/>
  <c r="AS18" i="1"/>
  <c r="AO18" i="1"/>
  <c r="AS17" i="1"/>
  <c r="AO17" i="1"/>
  <c r="AS16" i="1"/>
  <c r="AO16" i="1"/>
  <c r="AS15" i="1"/>
  <c r="AO15" i="1"/>
  <c r="AH18" i="1"/>
  <c r="AF18" i="1"/>
  <c r="AH17" i="1"/>
  <c r="AF17" i="1"/>
  <c r="AH16" i="1"/>
  <c r="AF16" i="1"/>
  <c r="AH15" i="1"/>
  <c r="AF15" i="1"/>
  <c r="AC18" i="1"/>
  <c r="AJ18" i="1" s="1"/>
  <c r="Z18" i="1"/>
  <c r="AB18" i="1" s="1"/>
  <c r="AI18" i="1" s="1"/>
  <c r="AV18" i="1" s="1"/>
  <c r="AC17" i="1"/>
  <c r="AJ17" i="1" s="1"/>
  <c r="Z17" i="1"/>
  <c r="AB17" i="1" s="1"/>
  <c r="AI17" i="1" s="1"/>
  <c r="AV17" i="1" s="1"/>
  <c r="AC16" i="1"/>
  <c r="AJ16" i="1" s="1"/>
  <c r="Z16" i="1"/>
  <c r="AB16" i="1" s="1"/>
  <c r="AI16" i="1" s="1"/>
  <c r="AV16" i="1" s="1"/>
  <c r="AC15" i="1"/>
  <c r="AJ15" i="1" s="1"/>
  <c r="Z15" i="1"/>
  <c r="AB15" i="1" s="1"/>
  <c r="AI15" i="1" s="1"/>
  <c r="AV15" i="1" s="1"/>
  <c r="E19" i="1"/>
  <c r="E7" i="1" s="1"/>
  <c r="F16" i="1"/>
  <c r="F17" i="1" s="1"/>
  <c r="AT19" i="1"/>
  <c r="AR19" i="1"/>
  <c r="AQ19" i="1"/>
  <c r="AP19" i="1"/>
  <c r="AN19" i="1"/>
  <c r="AM19" i="1"/>
  <c r="AL19" i="1"/>
  <c r="AE19" i="1"/>
  <c r="Y19" i="1"/>
  <c r="X19" i="1"/>
  <c r="AS14" i="1"/>
  <c r="AO14" i="1"/>
  <c r="AH14" i="1"/>
  <c r="AF14" i="1"/>
  <c r="AC14" i="1"/>
  <c r="Z14" i="1"/>
  <c r="AB14" i="1" s="1"/>
  <c r="U14" i="1"/>
  <c r="R14" i="1"/>
  <c r="T14" i="1" s="1"/>
  <c r="M14" i="1"/>
  <c r="J14" i="1"/>
  <c r="L14" i="1" s="1"/>
  <c r="AS13" i="1"/>
  <c r="AO13" i="1"/>
  <c r="AH13" i="1"/>
  <c r="AF13" i="1"/>
  <c r="AC13" i="1"/>
  <c r="Z13" i="1"/>
  <c r="AA13" i="1" s="1"/>
  <c r="U13" i="1"/>
  <c r="R13" i="1"/>
  <c r="S13" i="1" s="1"/>
  <c r="M13" i="1"/>
  <c r="J13" i="1"/>
  <c r="L13" i="1" s="1"/>
  <c r="AS12" i="1"/>
  <c r="AO12" i="1"/>
  <c r="AH12" i="1"/>
  <c r="AF12" i="1"/>
  <c r="AC12" i="1"/>
  <c r="Z12" i="1"/>
  <c r="AB12" i="1" s="1"/>
  <c r="U12" i="1"/>
  <c r="R12" i="1"/>
  <c r="T12" i="1" s="1"/>
  <c r="M12" i="1"/>
  <c r="AJ12" i="1" s="1"/>
  <c r="J12" i="1"/>
  <c r="L12" i="1" s="1"/>
  <c r="AS11" i="1"/>
  <c r="AO11" i="1"/>
  <c r="AH11" i="1"/>
  <c r="AF11" i="1"/>
  <c r="AC11" i="1"/>
  <c r="Z11" i="1"/>
  <c r="AA11" i="1" s="1"/>
  <c r="U11" i="1"/>
  <c r="R11" i="1"/>
  <c r="S11" i="1" s="1"/>
  <c r="M11" i="1"/>
  <c r="J11" i="1"/>
  <c r="L11" i="1" s="1"/>
  <c r="AS10" i="1"/>
  <c r="AO10" i="1"/>
  <c r="AH10" i="1"/>
  <c r="AF10" i="1"/>
  <c r="AC10" i="1"/>
  <c r="Z10" i="1"/>
  <c r="AB10" i="1" s="1"/>
  <c r="U10" i="1"/>
  <c r="R10" i="1"/>
  <c r="T10" i="1" s="1"/>
  <c r="M10" i="1"/>
  <c r="J10" i="1"/>
  <c r="L10" i="1" s="1"/>
  <c r="Z48" i="1"/>
  <c r="Z47" i="1"/>
  <c r="Z46" i="1"/>
  <c r="Z45" i="1"/>
  <c r="Z44" i="1"/>
  <c r="Z43" i="1"/>
  <c r="Z42" i="1"/>
  <c r="Z41" i="1"/>
  <c r="Z40" i="1"/>
  <c r="Z37" i="1"/>
  <c r="Z36" i="1"/>
  <c r="Z35" i="1"/>
  <c r="Z34" i="1"/>
  <c r="Z33" i="1"/>
  <c r="Z32" i="1"/>
  <c r="Z31" i="1"/>
  <c r="Z30" i="1"/>
  <c r="Z29" i="1"/>
  <c r="Z25" i="1"/>
  <c r="Z24" i="1"/>
  <c r="Z23" i="1"/>
  <c r="Z22" i="1"/>
  <c r="Z21" i="1"/>
  <c r="Z9" i="1"/>
  <c r="AB9" i="1" s="1"/>
  <c r="D8" i="1"/>
  <c r="AJ13" i="1" l="1"/>
  <c r="AI14" i="1"/>
  <c r="AV14" i="1" s="1"/>
  <c r="AJ14" i="1"/>
  <c r="D20" i="1"/>
  <c r="D21" i="1" s="1"/>
  <c r="D22" i="1" s="1"/>
  <c r="D23" i="1" s="1"/>
  <c r="D24" i="1" s="1"/>
  <c r="AA18" i="1"/>
  <c r="AD18" i="1" s="1"/>
  <c r="AK18" i="1" s="1"/>
  <c r="AA16" i="1"/>
  <c r="AG16" i="1" s="1"/>
  <c r="AU16" i="1" s="1"/>
  <c r="AW16" i="1" s="1"/>
  <c r="AA17" i="1"/>
  <c r="AA15" i="1"/>
  <c r="AB13" i="1"/>
  <c r="AD13" i="1" s="1"/>
  <c r="K14" i="1"/>
  <c r="AA10" i="1"/>
  <c r="AD10" i="1" s="1"/>
  <c r="K12" i="1"/>
  <c r="N12" i="1" s="1"/>
  <c r="T13" i="1"/>
  <c r="AI13" i="1" s="1"/>
  <c r="AV13" i="1" s="1"/>
  <c r="AB11" i="1"/>
  <c r="AD11" i="1" s="1"/>
  <c r="K13" i="1"/>
  <c r="AG13" i="1" s="1"/>
  <c r="AU13" i="1" s="1"/>
  <c r="AA14" i="1"/>
  <c r="AD14" i="1" s="1"/>
  <c r="T11" i="1"/>
  <c r="V11" i="1" s="1"/>
  <c r="K10" i="1"/>
  <c r="N10" i="1" s="1"/>
  <c r="K11" i="1"/>
  <c r="N11" i="1" s="1"/>
  <c r="AA12" i="1"/>
  <c r="AD12" i="1" s="1"/>
  <c r="AJ11" i="1"/>
  <c r="AJ10" i="1"/>
  <c r="AI10" i="1"/>
  <c r="AI12" i="1"/>
  <c r="AV12" i="1" s="1"/>
  <c r="S10" i="1"/>
  <c r="V10" i="1" s="1"/>
  <c r="S12" i="1"/>
  <c r="V12" i="1" s="1"/>
  <c r="S14" i="1"/>
  <c r="V14" i="1" s="1"/>
  <c r="N14" i="1"/>
  <c r="D35" i="5"/>
  <c r="C35" i="5"/>
  <c r="D28" i="5"/>
  <c r="C28" i="5"/>
  <c r="C21" i="5"/>
  <c r="D14" i="5"/>
  <c r="C14" i="5"/>
  <c r="D7" i="5"/>
  <c r="C7" i="5"/>
  <c r="D41" i="5"/>
  <c r="D40" i="5"/>
  <c r="D39" i="5"/>
  <c r="C41" i="5"/>
  <c r="C40" i="5"/>
  <c r="C39" i="5"/>
  <c r="E34" i="5"/>
  <c r="E33" i="5"/>
  <c r="E32" i="5"/>
  <c r="E27" i="5"/>
  <c r="E26" i="5"/>
  <c r="E25" i="5"/>
  <c r="E20" i="5"/>
  <c r="E19" i="5"/>
  <c r="E18" i="5"/>
  <c r="E13" i="5"/>
  <c r="E12" i="5"/>
  <c r="E11" i="5"/>
  <c r="E6" i="5"/>
  <c r="E5" i="5"/>
  <c r="E4" i="5"/>
  <c r="Y49" i="1"/>
  <c r="X49" i="1"/>
  <c r="AC48" i="1"/>
  <c r="AB48" i="1"/>
  <c r="AC47" i="1"/>
  <c r="AB47" i="1"/>
  <c r="AC46" i="1"/>
  <c r="AB46" i="1"/>
  <c r="AC45" i="1"/>
  <c r="AA45" i="1"/>
  <c r="AC44" i="1"/>
  <c r="AB44" i="1"/>
  <c r="AC43" i="1"/>
  <c r="AB43" i="1"/>
  <c r="AC42" i="1"/>
  <c r="AB42" i="1"/>
  <c r="AC41" i="1"/>
  <c r="AB41" i="1"/>
  <c r="AC40" i="1"/>
  <c r="AB40" i="1"/>
  <c r="Y38" i="1"/>
  <c r="X38" i="1"/>
  <c r="AC37" i="1"/>
  <c r="AB37" i="1"/>
  <c r="AC36" i="1"/>
  <c r="AA36" i="1"/>
  <c r="AC35" i="1"/>
  <c r="AB35" i="1"/>
  <c r="AC34" i="1"/>
  <c r="AB34" i="1"/>
  <c r="AC33" i="1"/>
  <c r="AB33" i="1"/>
  <c r="AC32" i="1"/>
  <c r="AA32" i="1"/>
  <c r="AC31" i="1"/>
  <c r="AB31" i="1"/>
  <c r="AC30" i="1"/>
  <c r="AB30" i="1"/>
  <c r="AC29" i="1"/>
  <c r="AB29" i="1"/>
  <c r="Y26" i="1"/>
  <c r="Y7" i="1" s="1"/>
  <c r="X26" i="1"/>
  <c r="X7" i="1" s="1"/>
  <c r="AC25" i="1"/>
  <c r="AA25" i="1"/>
  <c r="AC24" i="1"/>
  <c r="AB24" i="1"/>
  <c r="AC23" i="1"/>
  <c r="AB23" i="1"/>
  <c r="AC22" i="1"/>
  <c r="AB22" i="1"/>
  <c r="AC21" i="1"/>
  <c r="AA21" i="1"/>
  <c r="AC9" i="1"/>
  <c r="AC19" i="1" s="1"/>
  <c r="Q49" i="1"/>
  <c r="P49" i="1"/>
  <c r="U48" i="1"/>
  <c r="R48" i="1"/>
  <c r="S48" i="1" s="1"/>
  <c r="U47" i="1"/>
  <c r="R47" i="1"/>
  <c r="T47" i="1" s="1"/>
  <c r="U46" i="1"/>
  <c r="R46" i="1"/>
  <c r="T46" i="1" s="1"/>
  <c r="U45" i="1"/>
  <c r="R45" i="1"/>
  <c r="T45" i="1" s="1"/>
  <c r="U44" i="1"/>
  <c r="R44" i="1"/>
  <c r="S44" i="1" s="1"/>
  <c r="U43" i="1"/>
  <c r="R43" i="1"/>
  <c r="T43" i="1" s="1"/>
  <c r="U42" i="1"/>
  <c r="R42" i="1"/>
  <c r="T42" i="1" s="1"/>
  <c r="U41" i="1"/>
  <c r="R41" i="1"/>
  <c r="T41" i="1" s="1"/>
  <c r="U40" i="1"/>
  <c r="R40" i="1"/>
  <c r="S40" i="1" s="1"/>
  <c r="Q38" i="1"/>
  <c r="P38" i="1"/>
  <c r="U37" i="1"/>
  <c r="R37" i="1"/>
  <c r="T37" i="1" s="1"/>
  <c r="U36" i="1"/>
  <c r="R36" i="1"/>
  <c r="S36" i="1" s="1"/>
  <c r="U35" i="1"/>
  <c r="R35" i="1"/>
  <c r="T35" i="1" s="1"/>
  <c r="U34" i="1"/>
  <c r="R34" i="1"/>
  <c r="T34" i="1" s="1"/>
  <c r="U33" i="1"/>
  <c r="R33" i="1"/>
  <c r="T33" i="1" s="1"/>
  <c r="U32" i="1"/>
  <c r="R32" i="1"/>
  <c r="S32" i="1" s="1"/>
  <c r="U31" i="1"/>
  <c r="R31" i="1"/>
  <c r="T31" i="1" s="1"/>
  <c r="U30" i="1"/>
  <c r="R30" i="1"/>
  <c r="T30" i="1" s="1"/>
  <c r="U29" i="1"/>
  <c r="R29" i="1"/>
  <c r="S29" i="1" s="1"/>
  <c r="Q26" i="1"/>
  <c r="Q7" i="1" s="1"/>
  <c r="P26" i="1"/>
  <c r="U25" i="1"/>
  <c r="R25" i="1"/>
  <c r="S25" i="1" s="1"/>
  <c r="U24" i="1"/>
  <c r="R24" i="1"/>
  <c r="T24" i="1" s="1"/>
  <c r="U23" i="1"/>
  <c r="R23" i="1"/>
  <c r="T23" i="1" s="1"/>
  <c r="U22" i="1"/>
  <c r="R22" i="1"/>
  <c r="T22" i="1" s="1"/>
  <c r="U21" i="1"/>
  <c r="U26" i="1" s="1"/>
  <c r="R21" i="1"/>
  <c r="S21" i="1" s="1"/>
  <c r="U9" i="1"/>
  <c r="U19" i="1" s="1"/>
  <c r="R9" i="1"/>
  <c r="S9" i="1" s="1"/>
  <c r="AH48" i="1"/>
  <c r="AF48" i="1"/>
  <c r="AH47" i="1"/>
  <c r="AF47" i="1"/>
  <c r="AH46" i="1"/>
  <c r="AF46" i="1"/>
  <c r="AH45" i="1"/>
  <c r="AF45" i="1"/>
  <c r="AH44" i="1"/>
  <c r="AF44" i="1"/>
  <c r="AH43" i="1"/>
  <c r="AF43" i="1"/>
  <c r="AH42" i="1"/>
  <c r="AF42" i="1"/>
  <c r="AH41" i="1"/>
  <c r="AF41" i="1"/>
  <c r="AH40" i="1"/>
  <c r="AF40" i="1"/>
  <c r="AH37" i="1"/>
  <c r="AF37" i="1"/>
  <c r="AH36" i="1"/>
  <c r="AF36" i="1"/>
  <c r="AH35" i="1"/>
  <c r="AF35" i="1"/>
  <c r="AH34" i="1"/>
  <c r="AF34" i="1"/>
  <c r="AH33" i="1"/>
  <c r="AF33" i="1"/>
  <c r="AH32" i="1"/>
  <c r="AF32" i="1"/>
  <c r="AH31" i="1"/>
  <c r="AF31" i="1"/>
  <c r="AH30" i="1"/>
  <c r="AF30" i="1"/>
  <c r="AH29" i="1"/>
  <c r="AF29" i="1"/>
  <c r="AH25" i="1"/>
  <c r="AF25" i="1"/>
  <c r="AH24" i="1"/>
  <c r="AF24" i="1"/>
  <c r="AH23" i="1"/>
  <c r="AF23" i="1"/>
  <c r="AH22" i="1"/>
  <c r="AF22" i="1"/>
  <c r="AH21" i="1"/>
  <c r="AF21" i="1"/>
  <c r="AH9" i="1"/>
  <c r="AH19" i="1" s="1"/>
  <c r="AF9" i="1"/>
  <c r="AF19" i="1" s="1"/>
  <c r="N13" i="1" l="1"/>
  <c r="S19" i="1"/>
  <c r="X27" i="1"/>
  <c r="X6" i="1" s="1"/>
  <c r="P27" i="1"/>
  <c r="AD16" i="1"/>
  <c r="AK16" i="1" s="1"/>
  <c r="AG18" i="1"/>
  <c r="AU18" i="1" s="1"/>
  <c r="AW18" i="1" s="1"/>
  <c r="AD17" i="1"/>
  <c r="AK17" i="1" s="1"/>
  <c r="AG17" i="1"/>
  <c r="AU17" i="1" s="1"/>
  <c r="AW17" i="1" s="1"/>
  <c r="AB19" i="1"/>
  <c r="AD15" i="1"/>
  <c r="AK15" i="1" s="1"/>
  <c r="AG15" i="1"/>
  <c r="AU15" i="1" s="1"/>
  <c r="AW15" i="1" s="1"/>
  <c r="AG11" i="1"/>
  <c r="AU11" i="1" s="1"/>
  <c r="AK14" i="1"/>
  <c r="AK11" i="1"/>
  <c r="AG10" i="1"/>
  <c r="AU10" i="1" s="1"/>
  <c r="AI11" i="1"/>
  <c r="AV11" i="1" s="1"/>
  <c r="AG14" i="1"/>
  <c r="AU14" i="1" s="1"/>
  <c r="AW14" i="1" s="1"/>
  <c r="V13" i="1"/>
  <c r="AK13" i="1" s="1"/>
  <c r="AW13" i="1"/>
  <c r="AK10" i="1"/>
  <c r="AV10" i="1"/>
  <c r="AK12" i="1"/>
  <c r="AG12" i="1"/>
  <c r="AU12" i="1" s="1"/>
  <c r="AW12" i="1" s="1"/>
  <c r="Y27" i="1"/>
  <c r="Y6" i="1" s="1"/>
  <c r="E35" i="5"/>
  <c r="E28" i="5"/>
  <c r="E41" i="5"/>
  <c r="E39" i="5"/>
  <c r="E21" i="5"/>
  <c r="D42" i="5"/>
  <c r="E7" i="5"/>
  <c r="E40" i="5"/>
  <c r="C42" i="5"/>
  <c r="E14" i="5"/>
  <c r="AC38" i="1"/>
  <c r="AC49" i="1"/>
  <c r="AC26" i="1"/>
  <c r="U49" i="1"/>
  <c r="P7" i="1"/>
  <c r="P6" i="1" s="1"/>
  <c r="Q27" i="1"/>
  <c r="Q6" i="1" s="1"/>
  <c r="U38" i="1"/>
  <c r="AA29" i="1"/>
  <c r="AD29" i="1" s="1"/>
  <c r="T9" i="1"/>
  <c r="AA33" i="1"/>
  <c r="AD33" i="1" s="1"/>
  <c r="T29" i="1"/>
  <c r="V29" i="1" s="1"/>
  <c r="AA37" i="1"/>
  <c r="AD37" i="1" s="1"/>
  <c r="AA41" i="1"/>
  <c r="AD41" i="1" s="1"/>
  <c r="AB45" i="1"/>
  <c r="AD45" i="1" s="1"/>
  <c r="AA9" i="1"/>
  <c r="AA47" i="1"/>
  <c r="AD47" i="1" s="1"/>
  <c r="S37" i="1"/>
  <c r="V37" i="1" s="1"/>
  <c r="S45" i="1"/>
  <c r="V45" i="1" s="1"/>
  <c r="T48" i="1"/>
  <c r="V48" i="1" s="1"/>
  <c r="AA22" i="1"/>
  <c r="AD22" i="1" s="1"/>
  <c r="AB32" i="1"/>
  <c r="AD32" i="1" s="1"/>
  <c r="AB36" i="1"/>
  <c r="AD36" i="1" s="1"/>
  <c r="S22" i="1"/>
  <c r="V22" i="1" s="1"/>
  <c r="T25" i="1"/>
  <c r="V25" i="1" s="1"/>
  <c r="S33" i="1"/>
  <c r="V33" i="1" s="1"/>
  <c r="T36" i="1"/>
  <c r="V36" i="1" s="1"/>
  <c r="S41" i="1"/>
  <c r="V41" i="1" s="1"/>
  <c r="T44" i="1"/>
  <c r="V44" i="1" s="1"/>
  <c r="AB21" i="1"/>
  <c r="AB25" i="1"/>
  <c r="AD25" i="1" s="1"/>
  <c r="AA31" i="1"/>
  <c r="AD31" i="1" s="1"/>
  <c r="AA35" i="1"/>
  <c r="AD35" i="1" s="1"/>
  <c r="AA43" i="1"/>
  <c r="AD43" i="1" s="1"/>
  <c r="T21" i="1"/>
  <c r="V21" i="1" s="1"/>
  <c r="T32" i="1"/>
  <c r="T40" i="1"/>
  <c r="AA24" i="1"/>
  <c r="AD24" i="1" s="1"/>
  <c r="AA23" i="1"/>
  <c r="AD23" i="1" s="1"/>
  <c r="AA30" i="1"/>
  <c r="AD30" i="1" s="1"/>
  <c r="AA34" i="1"/>
  <c r="AD34" i="1" s="1"/>
  <c r="AA42" i="1"/>
  <c r="AD42" i="1" s="1"/>
  <c r="AA46" i="1"/>
  <c r="AD46" i="1" s="1"/>
  <c r="AA40" i="1"/>
  <c r="AA44" i="1"/>
  <c r="AD44" i="1" s="1"/>
  <c r="AA48" i="1"/>
  <c r="AD48" i="1" s="1"/>
  <c r="U7" i="1"/>
  <c r="S23" i="1"/>
  <c r="S30" i="1"/>
  <c r="S34" i="1"/>
  <c r="S42" i="1"/>
  <c r="S46" i="1"/>
  <c r="S24" i="1"/>
  <c r="S31" i="1"/>
  <c r="S35" i="1"/>
  <c r="S43" i="1"/>
  <c r="S47" i="1"/>
  <c r="D10" i="1"/>
  <c r="F10" i="1" s="1"/>
  <c r="D11" i="1" s="1"/>
  <c r="A10" i="1"/>
  <c r="A11" i="1" s="1"/>
  <c r="A24" i="1" s="1"/>
  <c r="A25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3" i="1" s="1"/>
  <c r="A44" i="1" s="1"/>
  <c r="A45" i="1" s="1"/>
  <c r="A46" i="1" s="1"/>
  <c r="A47" i="1" s="1"/>
  <c r="A48" i="1" s="1"/>
  <c r="AS48" i="1"/>
  <c r="AO48" i="1"/>
  <c r="M48" i="1"/>
  <c r="AJ48" i="1" s="1"/>
  <c r="J48" i="1"/>
  <c r="K48" i="1" s="1"/>
  <c r="AS47" i="1"/>
  <c r="AO47" i="1"/>
  <c r="M47" i="1"/>
  <c r="AJ47" i="1" s="1"/>
  <c r="J47" i="1"/>
  <c r="L47" i="1" s="1"/>
  <c r="AI47" i="1" s="1"/>
  <c r="AS46" i="1"/>
  <c r="AO46" i="1"/>
  <c r="M46" i="1"/>
  <c r="AJ46" i="1" s="1"/>
  <c r="J46" i="1"/>
  <c r="L46" i="1" s="1"/>
  <c r="AI46" i="1" s="1"/>
  <c r="AS45" i="1"/>
  <c r="AO45" i="1"/>
  <c r="M45" i="1"/>
  <c r="AJ45" i="1" s="1"/>
  <c r="J45" i="1"/>
  <c r="L45" i="1" s="1"/>
  <c r="AS44" i="1"/>
  <c r="AO44" i="1"/>
  <c r="M44" i="1"/>
  <c r="AJ44" i="1" s="1"/>
  <c r="J44" i="1"/>
  <c r="L44" i="1" s="1"/>
  <c r="AS43" i="1"/>
  <c r="AO43" i="1"/>
  <c r="M43" i="1"/>
  <c r="AJ43" i="1" s="1"/>
  <c r="J43" i="1"/>
  <c r="L43" i="1" s="1"/>
  <c r="AI43" i="1" s="1"/>
  <c r="AS42" i="1"/>
  <c r="AO42" i="1"/>
  <c r="M42" i="1"/>
  <c r="AJ42" i="1" s="1"/>
  <c r="J42" i="1"/>
  <c r="L42" i="1" s="1"/>
  <c r="AI42" i="1" s="1"/>
  <c r="AS41" i="1"/>
  <c r="AO41" i="1"/>
  <c r="M41" i="1"/>
  <c r="AJ41" i="1" s="1"/>
  <c r="J41" i="1"/>
  <c r="L41" i="1" s="1"/>
  <c r="AI41" i="1" s="1"/>
  <c r="AS40" i="1"/>
  <c r="AO40" i="1"/>
  <c r="M40" i="1"/>
  <c r="AJ40" i="1" s="1"/>
  <c r="J40" i="1"/>
  <c r="L40" i="1" s="1"/>
  <c r="AS37" i="1"/>
  <c r="AO37" i="1"/>
  <c r="M37" i="1"/>
  <c r="AJ37" i="1" s="1"/>
  <c r="J37" i="1"/>
  <c r="L37" i="1" s="1"/>
  <c r="AI37" i="1" s="1"/>
  <c r="AS36" i="1"/>
  <c r="AO36" i="1"/>
  <c r="M36" i="1"/>
  <c r="AJ36" i="1" s="1"/>
  <c r="J36" i="1"/>
  <c r="L36" i="1" s="1"/>
  <c r="AS35" i="1"/>
  <c r="AO35" i="1"/>
  <c r="M35" i="1"/>
  <c r="AJ35" i="1" s="1"/>
  <c r="J35" i="1"/>
  <c r="L35" i="1" s="1"/>
  <c r="AI35" i="1" s="1"/>
  <c r="AS34" i="1"/>
  <c r="AO34" i="1"/>
  <c r="M34" i="1"/>
  <c r="AJ34" i="1" s="1"/>
  <c r="J34" i="1"/>
  <c r="L34" i="1" s="1"/>
  <c r="AI34" i="1" s="1"/>
  <c r="AS33" i="1"/>
  <c r="AO33" i="1"/>
  <c r="M33" i="1"/>
  <c r="AJ33" i="1" s="1"/>
  <c r="J33" i="1"/>
  <c r="L33" i="1" s="1"/>
  <c r="AI33" i="1" s="1"/>
  <c r="AS32" i="1"/>
  <c r="AO32" i="1"/>
  <c r="M32" i="1"/>
  <c r="AJ32" i="1" s="1"/>
  <c r="J32" i="1"/>
  <c r="L32" i="1" s="1"/>
  <c r="AS31" i="1"/>
  <c r="AO31" i="1"/>
  <c r="M31" i="1"/>
  <c r="AJ31" i="1" s="1"/>
  <c r="J31" i="1"/>
  <c r="L31" i="1" s="1"/>
  <c r="AI31" i="1" s="1"/>
  <c r="AS30" i="1"/>
  <c r="AO30" i="1"/>
  <c r="M30" i="1"/>
  <c r="AJ30" i="1" s="1"/>
  <c r="J30" i="1"/>
  <c r="L30" i="1" s="1"/>
  <c r="AI30" i="1" s="1"/>
  <c r="AS29" i="1"/>
  <c r="AO29" i="1"/>
  <c r="M29" i="1"/>
  <c r="AJ29" i="1" s="1"/>
  <c r="J29" i="1"/>
  <c r="L29" i="1" s="1"/>
  <c r="AI29" i="1" s="1"/>
  <c r="AS25" i="1"/>
  <c r="AO25" i="1"/>
  <c r="M25" i="1"/>
  <c r="AJ25" i="1" s="1"/>
  <c r="J25" i="1"/>
  <c r="L25" i="1" s="1"/>
  <c r="AS24" i="1"/>
  <c r="AO24" i="1"/>
  <c r="M24" i="1"/>
  <c r="AJ24" i="1" s="1"/>
  <c r="J24" i="1"/>
  <c r="L24" i="1" s="1"/>
  <c r="AI24" i="1" s="1"/>
  <c r="AS23" i="1"/>
  <c r="AO23" i="1"/>
  <c r="M23" i="1"/>
  <c r="AJ23" i="1" s="1"/>
  <c r="J23" i="1"/>
  <c r="L23" i="1" s="1"/>
  <c r="AI23" i="1" s="1"/>
  <c r="AS22" i="1"/>
  <c r="AO22" i="1"/>
  <c r="M22" i="1"/>
  <c r="AJ22" i="1" s="1"/>
  <c r="J22" i="1"/>
  <c r="L22" i="1" s="1"/>
  <c r="AI22" i="1" s="1"/>
  <c r="AS21" i="1"/>
  <c r="AO21" i="1"/>
  <c r="M21" i="1"/>
  <c r="AJ21" i="1" s="1"/>
  <c r="J21" i="1"/>
  <c r="L21" i="1" s="1"/>
  <c r="AR49" i="1"/>
  <c r="AQ49" i="1"/>
  <c r="AN49" i="1"/>
  <c r="AM49" i="1"/>
  <c r="I49" i="1"/>
  <c r="H49" i="1"/>
  <c r="E49" i="1"/>
  <c r="E39" i="1" s="1"/>
  <c r="AR38" i="1"/>
  <c r="AQ38" i="1"/>
  <c r="AN38" i="1"/>
  <c r="AM38" i="1"/>
  <c r="I38" i="1"/>
  <c r="H38" i="1"/>
  <c r="E38" i="1"/>
  <c r="E28" i="1" s="1"/>
  <c r="AR26" i="1"/>
  <c r="AQ26" i="1"/>
  <c r="AN26" i="1"/>
  <c r="AM26" i="1"/>
  <c r="I26" i="1"/>
  <c r="H26" i="1"/>
  <c r="E26" i="1"/>
  <c r="M9" i="1"/>
  <c r="M19" i="1" s="1"/>
  <c r="AS9" i="1"/>
  <c r="AS19" i="1" s="1"/>
  <c r="AO9" i="1"/>
  <c r="AO19" i="1" s="1"/>
  <c r="P4" i="1"/>
  <c r="X4" i="1"/>
  <c r="H4" i="1"/>
  <c r="J9" i="1"/>
  <c r="K9" i="1" s="1"/>
  <c r="K19" i="1" s="1"/>
  <c r="D7" i="1"/>
  <c r="F7" i="1" s="1"/>
  <c r="AI21" i="1" l="1"/>
  <c r="V9" i="1"/>
  <c r="V19" i="1" s="1"/>
  <c r="T19" i="1"/>
  <c r="AC27" i="1"/>
  <c r="AW11" i="1"/>
  <c r="AB49" i="1"/>
  <c r="AD9" i="1"/>
  <c r="AD19" i="1" s="1"/>
  <c r="AA19" i="1"/>
  <c r="AW10" i="1"/>
  <c r="E42" i="5"/>
  <c r="AC7" i="1"/>
  <c r="U27" i="1"/>
  <c r="U6" i="1" s="1"/>
  <c r="T49" i="1"/>
  <c r="AI36" i="1"/>
  <c r="AI40" i="1"/>
  <c r="AI45" i="1"/>
  <c r="AI25" i="1"/>
  <c r="AI32" i="1"/>
  <c r="K34" i="1"/>
  <c r="AG34" i="1" s="1"/>
  <c r="AU34" i="1" s="1"/>
  <c r="AI44" i="1"/>
  <c r="T38" i="1"/>
  <c r="AB26" i="1"/>
  <c r="AB38" i="1"/>
  <c r="V40" i="1"/>
  <c r="L48" i="1"/>
  <c r="AI48" i="1" s="1"/>
  <c r="AD38" i="1"/>
  <c r="AD21" i="1"/>
  <c r="AD26" i="1" s="1"/>
  <c r="AG48" i="1"/>
  <c r="T26" i="1"/>
  <c r="K42" i="1"/>
  <c r="AG42" i="1" s="1"/>
  <c r="S38" i="1"/>
  <c r="S49" i="1"/>
  <c r="V32" i="1"/>
  <c r="K30" i="1"/>
  <c r="AG30" i="1" s="1"/>
  <c r="AU30" i="1" s="1"/>
  <c r="AD40" i="1"/>
  <c r="AA49" i="1"/>
  <c r="AA26" i="1"/>
  <c r="AA38" i="1"/>
  <c r="V43" i="1"/>
  <c r="V34" i="1"/>
  <c r="V24" i="1"/>
  <c r="V30" i="1"/>
  <c r="V35" i="1"/>
  <c r="V46" i="1"/>
  <c r="V47" i="1"/>
  <c r="V31" i="1"/>
  <c r="V42" i="1"/>
  <c r="V23" i="1"/>
  <c r="S26" i="1"/>
  <c r="AH26" i="1"/>
  <c r="AS38" i="1"/>
  <c r="AG9" i="1"/>
  <c r="AG19" i="1" s="1"/>
  <c r="M26" i="1"/>
  <c r="K24" i="1"/>
  <c r="AG24" i="1" s="1"/>
  <c r="M38" i="1"/>
  <c r="AO38" i="1"/>
  <c r="AH38" i="1"/>
  <c r="AS26" i="1"/>
  <c r="AO49" i="1"/>
  <c r="AH49" i="1"/>
  <c r="AS49" i="1"/>
  <c r="F11" i="1"/>
  <c r="K29" i="1"/>
  <c r="K33" i="1"/>
  <c r="K47" i="1"/>
  <c r="N47" i="1" s="1"/>
  <c r="K23" i="1"/>
  <c r="N23" i="1" s="1"/>
  <c r="L26" i="1"/>
  <c r="K41" i="1"/>
  <c r="K32" i="1"/>
  <c r="K36" i="1"/>
  <c r="K37" i="1"/>
  <c r="AG37" i="1" s="1"/>
  <c r="K40" i="1"/>
  <c r="AG40" i="1" s="1"/>
  <c r="K44" i="1"/>
  <c r="N44" i="1" s="1"/>
  <c r="AK44" i="1" s="1"/>
  <c r="K45" i="1"/>
  <c r="K21" i="1"/>
  <c r="K22" i="1"/>
  <c r="K25" i="1"/>
  <c r="K31" i="1"/>
  <c r="N31" i="1" s="1"/>
  <c r="K35" i="1"/>
  <c r="N35" i="1" s="1"/>
  <c r="K43" i="1"/>
  <c r="K46" i="1"/>
  <c r="N46" i="1" s="1"/>
  <c r="M49" i="1"/>
  <c r="L38" i="1"/>
  <c r="N34" i="1"/>
  <c r="AV24" i="1"/>
  <c r="AO26" i="1"/>
  <c r="E27" i="1"/>
  <c r="AJ9" i="1"/>
  <c r="AJ19" i="1" s="1"/>
  <c r="AN7" i="1"/>
  <c r="AR27" i="1"/>
  <c r="AR7" i="1"/>
  <c r="AN27" i="1"/>
  <c r="I27" i="1"/>
  <c r="H27" i="1"/>
  <c r="AM27" i="1"/>
  <c r="AQ27" i="1"/>
  <c r="I7" i="1"/>
  <c r="L9" i="1"/>
  <c r="L19" i="1" s="1"/>
  <c r="AQ7" i="1"/>
  <c r="AM7" i="1"/>
  <c r="H7" i="1"/>
  <c r="AB27" i="1" l="1"/>
  <c r="AC6" i="1"/>
  <c r="F12" i="1"/>
  <c r="D13" i="1" s="1"/>
  <c r="F13" i="1" s="1"/>
  <c r="D14" i="1" s="1"/>
  <c r="F14" i="1" s="1"/>
  <c r="D15" i="1" s="1"/>
  <c r="F15" i="1" s="1"/>
  <c r="AA7" i="1"/>
  <c r="AB7" i="1"/>
  <c r="AB6" i="1" s="1"/>
  <c r="T27" i="1"/>
  <c r="N48" i="1"/>
  <c r="AK48" i="1" s="1"/>
  <c r="N30" i="1"/>
  <c r="AK30" i="1" s="1"/>
  <c r="N42" i="1"/>
  <c r="L49" i="1"/>
  <c r="V49" i="1"/>
  <c r="T7" i="1"/>
  <c r="AD7" i="1"/>
  <c r="K38" i="1"/>
  <c r="AG38" i="1" s="1"/>
  <c r="N24" i="1"/>
  <c r="AK24" i="1" s="1"/>
  <c r="S27" i="1"/>
  <c r="N40" i="1"/>
  <c r="AK40" i="1" s="1"/>
  <c r="S7" i="1"/>
  <c r="AG47" i="1"/>
  <c r="AU47" i="1" s="1"/>
  <c r="N29" i="1"/>
  <c r="AK29" i="1" s="1"/>
  <c r="AG29" i="1"/>
  <c r="AU29" i="1" s="1"/>
  <c r="AG23" i="1"/>
  <c r="AU23" i="1" s="1"/>
  <c r="AK47" i="1"/>
  <c r="AG46" i="1"/>
  <c r="AU46" i="1" s="1"/>
  <c r="AK23" i="1"/>
  <c r="AK46" i="1"/>
  <c r="AK34" i="1"/>
  <c r="N25" i="1"/>
  <c r="AK25" i="1" s="1"/>
  <c r="AG25" i="1"/>
  <c r="AU25" i="1" s="1"/>
  <c r="N37" i="1"/>
  <c r="AK37" i="1" s="1"/>
  <c r="N22" i="1"/>
  <c r="AK22" i="1" s="1"/>
  <c r="AG22" i="1"/>
  <c r="AU22" i="1" s="1"/>
  <c r="AG45" i="1"/>
  <c r="AU45" i="1" s="1"/>
  <c r="AG36" i="1"/>
  <c r="AU36" i="1" s="1"/>
  <c r="AK31" i="1"/>
  <c r="AK35" i="1"/>
  <c r="N21" i="1"/>
  <c r="AK21" i="1" s="1"/>
  <c r="AG21" i="1"/>
  <c r="AU21" i="1" s="1"/>
  <c r="AG32" i="1"/>
  <c r="AU32" i="1" s="1"/>
  <c r="AG41" i="1"/>
  <c r="AU41" i="1" s="1"/>
  <c r="N33" i="1"/>
  <c r="AK33" i="1" s="1"/>
  <c r="AG33" i="1"/>
  <c r="AU33" i="1" s="1"/>
  <c r="AK42" i="1"/>
  <c r="AG31" i="1"/>
  <c r="AU31" i="1" s="1"/>
  <c r="AG35" i="1"/>
  <c r="AU35" i="1" s="1"/>
  <c r="AG43" i="1"/>
  <c r="AU43" i="1" s="1"/>
  <c r="AG44" i="1"/>
  <c r="AU44" i="1" s="1"/>
  <c r="AA27" i="1"/>
  <c r="AD49" i="1"/>
  <c r="AD27" i="1" s="1"/>
  <c r="AU24" i="1"/>
  <c r="AW24" i="1" s="1"/>
  <c r="V26" i="1"/>
  <c r="V38" i="1"/>
  <c r="AS27" i="1"/>
  <c r="N9" i="1"/>
  <c r="N19" i="1" s="1"/>
  <c r="AI9" i="1"/>
  <c r="AV34" i="1"/>
  <c r="AW34" i="1" s="1"/>
  <c r="N43" i="1"/>
  <c r="AK43" i="1" s="1"/>
  <c r="AV43" i="1"/>
  <c r="N36" i="1"/>
  <c r="AK36" i="1" s="1"/>
  <c r="N41" i="1"/>
  <c r="AK41" i="1" s="1"/>
  <c r="N45" i="1"/>
  <c r="AK45" i="1" s="1"/>
  <c r="N32" i="1"/>
  <c r="AK32" i="1" s="1"/>
  <c r="AU40" i="1"/>
  <c r="AV45" i="1"/>
  <c r="AU48" i="1"/>
  <c r="AV41" i="1"/>
  <c r="AV22" i="1"/>
  <c r="AV36" i="1"/>
  <c r="AV46" i="1"/>
  <c r="AV44" i="1"/>
  <c r="AV47" i="1"/>
  <c r="AV42" i="1"/>
  <c r="AV48" i="1"/>
  <c r="AV40" i="1"/>
  <c r="AU42" i="1"/>
  <c r="AV37" i="1"/>
  <c r="AV35" i="1"/>
  <c r="AV32" i="1"/>
  <c r="AV30" i="1"/>
  <c r="AW30" i="1" s="1"/>
  <c r="AV33" i="1"/>
  <c r="AV31" i="1"/>
  <c r="AV29" i="1"/>
  <c r="AU37" i="1"/>
  <c r="AV21" i="1"/>
  <c r="AV23" i="1"/>
  <c r="AV25" i="1"/>
  <c r="K49" i="1"/>
  <c r="AG49" i="1" s="1"/>
  <c r="K26" i="1"/>
  <c r="AG26" i="1" s="1"/>
  <c r="AU9" i="1"/>
  <c r="AU19" i="1" s="1"/>
  <c r="AN6" i="1"/>
  <c r="D5" i="4" s="1"/>
  <c r="D47" i="5" s="1"/>
  <c r="I6" i="1"/>
  <c r="AH7" i="1"/>
  <c r="AO7" i="1"/>
  <c r="AS7" i="1"/>
  <c r="AR6" i="1"/>
  <c r="D6" i="4" s="1"/>
  <c r="D48" i="5" s="1"/>
  <c r="M27" i="1"/>
  <c r="M7" i="1"/>
  <c r="AQ6" i="1"/>
  <c r="C6" i="4" s="1"/>
  <c r="C48" i="5" s="1"/>
  <c r="H6" i="1"/>
  <c r="AM6" i="1"/>
  <c r="C5" i="4" s="1"/>
  <c r="C47" i="5" s="1"/>
  <c r="V27" i="1" l="1"/>
  <c r="T6" i="1"/>
  <c r="AV9" i="1"/>
  <c r="AV19" i="1" s="1"/>
  <c r="AI19" i="1"/>
  <c r="AA6" i="1"/>
  <c r="AD6" i="1"/>
  <c r="AW33" i="1"/>
  <c r="S6" i="1"/>
  <c r="AW32" i="1"/>
  <c r="AW41" i="1"/>
  <c r="AW36" i="1"/>
  <c r="AW43" i="1"/>
  <c r="AW45" i="1"/>
  <c r="V7" i="1"/>
  <c r="AW23" i="1"/>
  <c r="AK9" i="1"/>
  <c r="AK19" i="1" s="1"/>
  <c r="AW47" i="1"/>
  <c r="AW44" i="1"/>
  <c r="AW31" i="1"/>
  <c r="AW37" i="1"/>
  <c r="AW48" i="1"/>
  <c r="AJ49" i="1"/>
  <c r="AW40" i="1"/>
  <c r="AW25" i="1"/>
  <c r="AJ26" i="1"/>
  <c r="AJ38" i="1"/>
  <c r="AW46" i="1"/>
  <c r="AW22" i="1"/>
  <c r="AV26" i="1"/>
  <c r="AI26" i="1"/>
  <c r="AW29" i="1"/>
  <c r="AW35" i="1"/>
  <c r="AW42" i="1"/>
  <c r="AW21" i="1"/>
  <c r="N49" i="1"/>
  <c r="AU49" i="1"/>
  <c r="AI49" i="1"/>
  <c r="AV49" i="1"/>
  <c r="AF49" i="1"/>
  <c r="N38" i="1"/>
  <c r="AF38" i="1"/>
  <c r="AU38" i="1"/>
  <c r="N26" i="1"/>
  <c r="AU26" i="1"/>
  <c r="AF26" i="1"/>
  <c r="AW9" i="1"/>
  <c r="AW19" i="1" s="1"/>
  <c r="AO6" i="1"/>
  <c r="E5" i="4" s="1"/>
  <c r="E47" i="5" s="1"/>
  <c r="AH6" i="1"/>
  <c r="AS6" i="1"/>
  <c r="E6" i="4" s="1"/>
  <c r="E48" i="5" s="1"/>
  <c r="K7" i="1"/>
  <c r="L27" i="1"/>
  <c r="K27" i="1"/>
  <c r="L7" i="1"/>
  <c r="M6" i="1"/>
  <c r="V6" i="1" l="1"/>
  <c r="N7" i="1"/>
  <c r="AV27" i="1"/>
  <c r="AK26" i="1"/>
  <c r="AI38" i="1"/>
  <c r="AK49" i="1"/>
  <c r="AK38" i="1"/>
  <c r="AW49" i="1"/>
  <c r="N27" i="1"/>
  <c r="AV38" i="1"/>
  <c r="AW38" i="1"/>
  <c r="AW26" i="1"/>
  <c r="AF7" i="1"/>
  <c r="AF6" i="1"/>
  <c r="AG7" i="1"/>
  <c r="AU7" i="1" s="1"/>
  <c r="AU27" i="1"/>
  <c r="K6" i="1"/>
  <c r="L6" i="1"/>
  <c r="N6" i="1" l="1"/>
  <c r="AI6" i="1"/>
  <c r="AI7" i="1"/>
  <c r="AV7" i="1" s="1"/>
  <c r="AW7" i="1" s="1"/>
  <c r="AW27" i="1"/>
  <c r="AJ7" i="1"/>
  <c r="AG6" i="1"/>
  <c r="AV6" i="1" l="1"/>
  <c r="D4" i="4"/>
  <c r="AU6" i="1"/>
  <c r="C4" i="4"/>
  <c r="F21" i="1"/>
  <c r="F25" i="1" s="1"/>
  <c r="F29" i="1" s="1"/>
  <c r="D30" i="1" s="1"/>
  <c r="F30" i="1" s="1"/>
  <c r="D31" i="1" s="1"/>
  <c r="F31" i="1" s="1"/>
  <c r="D32" i="1" s="1"/>
  <c r="F32" i="1" s="1"/>
  <c r="D33" i="1" s="1"/>
  <c r="F33" i="1" s="1"/>
  <c r="D34" i="1" s="1"/>
  <c r="F34" i="1" s="1"/>
  <c r="D35" i="1" s="1"/>
  <c r="F35" i="1" s="1"/>
  <c r="D36" i="1" s="1"/>
  <c r="F36" i="1" s="1"/>
  <c r="D37" i="1" s="1"/>
  <c r="F37" i="1" s="1"/>
  <c r="D40" i="1" s="1"/>
  <c r="F40" i="1" s="1"/>
  <c r="D41" i="1" s="1"/>
  <c r="F41" i="1" s="1"/>
  <c r="D42" i="1" s="1"/>
  <c r="F42" i="1" s="1"/>
  <c r="D43" i="1" s="1"/>
  <c r="F43" i="1" s="1"/>
  <c r="D44" i="1" s="1"/>
  <c r="F44" i="1" s="1"/>
  <c r="D45" i="1" s="1"/>
  <c r="F45" i="1" s="1"/>
  <c r="D46" i="1" s="1"/>
  <c r="F46" i="1" s="1"/>
  <c r="D47" i="1" s="1"/>
  <c r="F47" i="1" s="1"/>
  <c r="D48" i="1" s="1"/>
  <c r="F48" i="1" s="1"/>
  <c r="AJ6" i="1"/>
  <c r="AK7" i="1"/>
  <c r="E8" i="1"/>
  <c r="F8" i="1" s="1"/>
  <c r="D7" i="4" l="1"/>
  <c r="D46" i="5"/>
  <c r="D49" i="5" s="1"/>
  <c r="D51" i="5" s="1"/>
  <c r="C7" i="4"/>
  <c r="C46" i="5"/>
  <c r="C49" i="5" s="1"/>
  <c r="C51" i="5" s="1"/>
  <c r="AW6" i="1"/>
  <c r="AK6" i="1"/>
  <c r="E4" i="4" s="1"/>
  <c r="E20" i="1"/>
  <c r="E7" i="4" l="1"/>
  <c r="E46" i="5"/>
  <c r="E49" i="5" s="1"/>
  <c r="E51" i="5" s="1"/>
  <c r="E6" i="1"/>
  <c r="F6" i="1" s="1"/>
  <c r="D27" i="1"/>
  <c r="F20" i="1"/>
  <c r="D28" i="1" s="1"/>
  <c r="F28" i="1" s="1"/>
  <c r="D39" i="1" s="1"/>
  <c r="F39" i="1" s="1"/>
  <c r="F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Last Date that sheet was updated</t>
        </r>
      </text>
    </comment>
    <comment ref="D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Planning Relevant information</t>
        </r>
      </text>
    </comment>
    <comment ref="H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Resource name as known in Resource Sheet</t>
        </r>
      </text>
    </comment>
    <comment ref="P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Resource name as known in Resource Sheet</t>
        </r>
      </text>
    </comment>
    <comment ref="X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Resource name as known in Resource Sheet</t>
        </r>
      </text>
    </comment>
    <comment ref="AF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Totals of All Resource information Hours / Cost</t>
        </r>
      </text>
    </comment>
    <comment ref="AU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Project information Cost</t>
        </r>
      </text>
    </comment>
    <comment ref="A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Task number of the Task</t>
        </r>
      </text>
    </comment>
    <comment ref="B5" authorId="0" shapeId="0" xr:uid="{00000000-0006-0000-0200-000009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Short descript of Project / Milestone / Deliverable and/or Task</t>
        </r>
      </text>
    </comment>
    <comment ref="C5" authorId="0" shapeId="0" xr:uid="{00000000-0006-0000-0200-00000A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Designated Task# number</t>
        </r>
      </text>
    </comment>
    <comment ref="D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 Starting date of the Project</t>
        </r>
      </text>
    </comment>
    <comment ref="E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Number of days calculated 1 day is 8 hours
</t>
        </r>
      </text>
    </comment>
    <comment ref="F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End date calculated Start date + number of days</t>
        </r>
      </text>
    </comment>
    <comment ref="H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Planned number of Hours for this Resource</t>
        </r>
      </text>
    </comment>
    <comment ref="I5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Actual spend hors for this Resource</t>
        </r>
      </text>
    </comment>
    <comment ref="J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Hour rate as shown in Resource tab by the resource</t>
        </r>
      </text>
    </comment>
    <comment ref="K5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planned cost = planned hours x Hour Rate</t>
        </r>
      </text>
    </comment>
    <comment ref="L5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Actual cost = Actual Hours x HourRate</t>
        </r>
      </text>
    </comment>
    <comment ref="M5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Difference between planned and Actual</t>
        </r>
      </text>
    </comment>
    <comment ref="N5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Differnce between Planned and Actual</t>
        </r>
      </text>
    </comment>
    <comment ref="P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Planned number of Hours for this Resource</t>
        </r>
      </text>
    </comment>
    <comment ref="Q5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Actual spend hors for this Resource</t>
        </r>
      </text>
    </comment>
    <comment ref="R5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Hour rate as shown in Resource tab by the resource</t>
        </r>
      </text>
    </comment>
    <comment ref="S5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planned cost = planned hours x Hour Rate</t>
        </r>
      </text>
    </comment>
    <comment ref="T5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Actual cost = Actual Hours x HourRate</t>
        </r>
      </text>
    </comment>
    <comment ref="U5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Difference between planned and Actual</t>
        </r>
      </text>
    </comment>
    <comment ref="V5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Differnce between Planned and Actual</t>
        </r>
      </text>
    </comment>
    <comment ref="X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Planned number of Hours for this Resource</t>
        </r>
      </text>
    </comment>
    <comment ref="Y5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Actual spend hors for this Resource</t>
        </r>
      </text>
    </comment>
    <comment ref="Z5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Hour rate as shown in Resource tab by the resource</t>
        </r>
      </text>
    </comment>
    <comment ref="AA5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planned cost = planned hours x Hour Rate</t>
        </r>
      </text>
    </comment>
    <comment ref="AB5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Calculated Actual cost = Actual Hours x HourRate</t>
        </r>
      </text>
    </comment>
    <comment ref="AC5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Difference between planned and Actual</t>
        </r>
      </text>
    </comment>
    <comment ref="AD5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Differnce between Planned and Actual</t>
        </r>
      </text>
    </comment>
    <comment ref="AF5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Planned hours for all Resources</t>
        </r>
      </text>
    </comment>
    <comment ref="AH5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Actual hours for all Resources</t>
        </r>
      </text>
    </comment>
    <comment ref="AI5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all Actual cost over all Resources</t>
        </r>
      </text>
    </comment>
    <comment ref="AJ5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Difference between Total Planned Hours and Total Actual Hours</t>
        </r>
      </text>
    </comment>
    <comment ref="AK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Diffrence Between Total Planned and Total Actual Resource Cost</t>
        </r>
      </text>
    </comment>
    <comment ref="AM5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Planned cots Fix Prices</t>
        </r>
      </text>
    </comment>
    <comment ref="AN5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spend Fix costs</t>
        </r>
      </text>
    </comment>
    <comment ref="AO5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Actul Cost over all Resources</t>
        </r>
      </text>
    </comment>
    <comment ref="AQ5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Planned Operational Cost</t>
        </r>
      </text>
    </comment>
    <comment ref="AR5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all actual spend Operational Cost</t>
        </r>
      </text>
    </comment>
    <comment ref="AS5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Difference between Planned and Actual Operational Cost</t>
        </r>
      </text>
    </comment>
    <comment ref="AU5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all Project Cost Planned</t>
        </r>
      </text>
    </comment>
    <comment ref="AV5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Total of all Actual project Cost</t>
        </r>
      </text>
    </comment>
    <comment ref="AW5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Differnce between Total Planned and Actual Total Cost</t>
        </r>
      </text>
    </comment>
    <comment ref="A6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Not to be changed</t>
        </r>
      </text>
    </comment>
    <comment ref="B6" authorId="0" shapeId="0" xr:uid="{00000000-0006-0000-0200-000032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Projecct Name as Known</t>
        </r>
      </text>
    </comment>
    <comment ref="B7" authorId="0" shapeId="0" xr:uid="{00000000-0006-0000-0200-000033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Milestone Name</t>
        </r>
      </text>
    </comment>
    <comment ref="B8" authorId="0" shapeId="0" xr:uid="{00000000-0006-0000-0200-000034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Deliverable Name</t>
        </r>
      </text>
    </comment>
    <comment ref="B19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Sub Total of Deliverable</t>
        </r>
      </text>
    </comment>
    <comment ref="B20" authorId="0" shapeId="0" xr:uid="{00000000-0006-0000-0200-000036000000}">
      <text>
        <r>
          <rPr>
            <b/>
            <sz val="9"/>
            <color rgb="FF000000"/>
            <rFont val="Tahoma"/>
            <family val="2"/>
          </rPr>
          <t>Rudy Vriendts: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Deliverable Name</t>
        </r>
      </text>
    </comment>
    <comment ref="B26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Sub Total of Deliverable</t>
        </r>
      </text>
    </comment>
    <comment ref="B27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Milestone Name
</t>
        </r>
      </text>
    </comment>
    <comment ref="B38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Sub Total of Deliverable</t>
        </r>
      </text>
    </comment>
    <comment ref="B39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Deliverable Name</t>
        </r>
      </text>
    </comment>
    <comment ref="B49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Rudy Vriendts:</t>
        </r>
        <r>
          <rPr>
            <sz val="9"/>
            <color indexed="81"/>
            <rFont val="Tahoma"/>
            <family val="2"/>
          </rPr>
          <t xml:space="preserve">
Sub Total of Deliverable</t>
        </r>
      </text>
    </comment>
  </commentList>
</comments>
</file>

<file path=xl/sharedStrings.xml><?xml version="1.0" encoding="utf-8"?>
<sst xmlns="http://schemas.openxmlformats.org/spreadsheetml/2006/main" count="216" uniqueCount="107">
  <si>
    <t>Hardware</t>
  </si>
  <si>
    <t>Software</t>
  </si>
  <si>
    <t>Start Date</t>
  </si>
  <si>
    <t>End Date</t>
  </si>
  <si>
    <t>Description</t>
  </si>
  <si>
    <t>Days</t>
  </si>
  <si>
    <t>DC-2</t>
  </si>
  <si>
    <t>Deliverable-3</t>
  </si>
  <si>
    <t>Deliverable-4</t>
  </si>
  <si>
    <t>Sub Total</t>
  </si>
  <si>
    <t>Process</t>
  </si>
  <si>
    <t>Development</t>
  </si>
  <si>
    <t>Testing</t>
  </si>
  <si>
    <t>Migration</t>
  </si>
  <si>
    <t>Implementation</t>
  </si>
  <si>
    <t>Interface</t>
  </si>
  <si>
    <t>Resource</t>
  </si>
  <si>
    <t>HourRate</t>
  </si>
  <si>
    <t>Hour Rate</t>
  </si>
  <si>
    <t>Fixed Cost</t>
  </si>
  <si>
    <t>Operational Cost</t>
  </si>
  <si>
    <t>Planned Resouce Cost</t>
  </si>
  <si>
    <t>Actual Resource Cost</t>
  </si>
  <si>
    <t>Variance</t>
  </si>
  <si>
    <t>Variance Resource Cost</t>
  </si>
  <si>
    <t>Actual Hours</t>
  </si>
  <si>
    <t>Planned Hours</t>
  </si>
  <si>
    <t>Total Resource Cost</t>
  </si>
  <si>
    <t>Planned Resource Total Hours</t>
  </si>
  <si>
    <t>Actual Resource Total Hours</t>
  </si>
  <si>
    <t>Actual Resource Total Cost</t>
  </si>
  <si>
    <t>Planned Resource Total Cost</t>
  </si>
  <si>
    <t>Variance Hours</t>
  </si>
  <si>
    <t>Variance Cost</t>
  </si>
  <si>
    <t>Planned Cost</t>
  </si>
  <si>
    <t>Actual Cost</t>
  </si>
  <si>
    <t>Planning</t>
  </si>
  <si>
    <t>Project Totals</t>
  </si>
  <si>
    <t>Project Actuals</t>
  </si>
  <si>
    <t>Project Variance</t>
  </si>
  <si>
    <t>Project   Planned</t>
  </si>
  <si>
    <t>Version</t>
  </si>
  <si>
    <t>Author</t>
  </si>
  <si>
    <t>R.Vriendts</t>
  </si>
  <si>
    <t>Minor counting errors</t>
  </si>
  <si>
    <t>First Version</t>
  </si>
  <si>
    <t>First Draft</t>
  </si>
  <si>
    <t>Date last update</t>
  </si>
  <si>
    <t>Task#</t>
  </si>
  <si>
    <t>After Task#</t>
  </si>
  <si>
    <t>The standard starts with 3 resources that can be planned, if you need more resources you should adjust the sheet by adding more koloms as already exist for a resource and ad more resource on the Resource sheet</t>
  </si>
  <si>
    <t>Help for koloms</t>
  </si>
  <si>
    <t>Planned</t>
  </si>
  <si>
    <t>Actual</t>
  </si>
  <si>
    <t>Deviation</t>
  </si>
  <si>
    <t>Here you fill in the planned hours or cost</t>
  </si>
  <si>
    <t>Here you fill in the actual spend hours or cost</t>
  </si>
  <si>
    <t>This is the difference between what is planned and what is used</t>
  </si>
  <si>
    <t>More Resources needed</t>
  </si>
  <si>
    <t>Hendriksen</t>
  </si>
  <si>
    <t>No.</t>
  </si>
  <si>
    <t>Network</t>
  </si>
  <si>
    <t>PM</t>
  </si>
  <si>
    <t>PMO Cost</t>
  </si>
  <si>
    <t>Plannned</t>
  </si>
  <si>
    <t>Actuals</t>
  </si>
  <si>
    <t>Variant</t>
  </si>
  <si>
    <t>Cost</t>
  </si>
  <si>
    <t>Resources</t>
  </si>
  <si>
    <t>Total Project Cost</t>
  </si>
  <si>
    <t>Project Part</t>
  </si>
  <si>
    <t>Password Sheet</t>
  </si>
  <si>
    <t>Fixed Cost (OOTP)</t>
  </si>
  <si>
    <t>Request Date</t>
  </si>
  <si>
    <t>Approval Date</t>
  </si>
  <si>
    <t>Reference</t>
  </si>
  <si>
    <t>Change</t>
  </si>
  <si>
    <t>Total Resources</t>
  </si>
  <si>
    <t>Total Fixed Cost</t>
  </si>
  <si>
    <t>Total Operational Cost</t>
  </si>
  <si>
    <t>Total Change Cost</t>
  </si>
  <si>
    <t>Total General</t>
  </si>
  <si>
    <t>Changes added</t>
  </si>
  <si>
    <t>Total Overview added</t>
  </si>
  <si>
    <t>Date</t>
  </si>
  <si>
    <t>Introduction</t>
  </si>
  <si>
    <t>Obtain Project Knowledge</t>
  </si>
  <si>
    <t>Resarch Documents</t>
  </si>
  <si>
    <t>Check Infra structure</t>
  </si>
  <si>
    <t>Aquire information</t>
  </si>
  <si>
    <t>Send Out invites</t>
  </si>
  <si>
    <t>Setup Document system</t>
  </si>
  <si>
    <t>Get Resource involvement</t>
  </si>
  <si>
    <t>Various Mngt Meetings</t>
  </si>
  <si>
    <t>Create Planning</t>
  </si>
  <si>
    <t>Create BC and Finance</t>
  </si>
  <si>
    <t>Johnson</t>
  </si>
  <si>
    <t>Latuare</t>
  </si>
  <si>
    <t>Philips</t>
  </si>
  <si>
    <t>Dundy</t>
  </si>
  <si>
    <t>Test Project</t>
  </si>
  <si>
    <t>Intro Person 1</t>
  </si>
  <si>
    <t>Intro Persion 2</t>
  </si>
  <si>
    <t>Intro Person 3</t>
  </si>
  <si>
    <t>Intro Person 4</t>
  </si>
  <si>
    <t>Conf Call Management</t>
  </si>
  <si>
    <t>Update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</si>
</sst>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0.0"/>
    <numFmt numFmtId="167" formatCode="#,##0.0_ ;\-#,##0.0\ "/>
    <numFmt numFmtId="168" formatCode="_ [$€-413]\ * #,##0.00_ ;_ [$€-413]\ * \-#,##0.00_ ;_ [$€-413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4" fillId="0" borderId="1" xfId="0" applyFont="1" applyBorder="1" applyAlignment="1">
      <alignment horizontal="right" indent="2"/>
    </xf>
    <xf numFmtId="166" fontId="4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14" fontId="8" fillId="0" borderId="1" xfId="0" applyNumberFormat="1" applyFont="1" applyBorder="1" applyAlignment="1">
      <alignment horizontal="center"/>
    </xf>
    <xf numFmtId="0" fontId="8" fillId="4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 indent="1"/>
    </xf>
    <xf numFmtId="166" fontId="3" fillId="7" borderId="1" xfId="0" applyNumberFormat="1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left" indent="1"/>
    </xf>
    <xf numFmtId="14" fontId="3" fillId="7" borderId="1" xfId="0" applyNumberFormat="1" applyFont="1" applyFill="1" applyBorder="1" applyAlignment="1">
      <alignment horizontal="left" indent="1"/>
    </xf>
    <xf numFmtId="165" fontId="4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65" fontId="0" fillId="0" borderId="1" xfId="0" applyNumberFormat="1" applyBorder="1" applyAlignment="1">
      <alignment horizontal="right"/>
    </xf>
    <xf numFmtId="0" fontId="4" fillId="5" borderId="4" xfId="0" applyFont="1" applyFill="1" applyBorder="1" applyAlignment="1">
      <alignment horizontal="left" indent="2"/>
    </xf>
    <xf numFmtId="165" fontId="3" fillId="7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wrapText="1"/>
    </xf>
    <xf numFmtId="165" fontId="0" fillId="8" borderId="1" xfId="0" applyNumberFormat="1" applyFill="1" applyBorder="1" applyAlignment="1">
      <alignment horizontal="right"/>
    </xf>
    <xf numFmtId="165" fontId="9" fillId="4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indent="2"/>
    </xf>
    <xf numFmtId="0" fontId="4" fillId="5" borderId="3" xfId="0" applyFont="1" applyFill="1" applyBorder="1" applyAlignment="1">
      <alignment horizontal="left" indent="2"/>
    </xf>
    <xf numFmtId="165" fontId="0" fillId="6" borderId="1" xfId="0" applyNumberFormat="1" applyFill="1" applyBorder="1" applyAlignment="1">
      <alignment horizontal="right"/>
    </xf>
    <xf numFmtId="14" fontId="0" fillId="9" borderId="1" xfId="0" applyNumberFormat="1" applyFill="1" applyBorder="1"/>
    <xf numFmtId="166" fontId="4" fillId="0" borderId="1" xfId="0" applyNumberFormat="1" applyFont="1" applyBorder="1" applyAlignment="1">
      <alignment horizontal="center"/>
    </xf>
    <xf numFmtId="166" fontId="9" fillId="6" borderId="1" xfId="0" applyNumberFormat="1" applyFon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8" fillId="8" borderId="1" xfId="0" applyNumberFormat="1" applyFont="1" applyFill="1" applyBorder="1"/>
    <xf numFmtId="166" fontId="3" fillId="8" borderId="1" xfId="0" applyNumberFormat="1" applyFont="1" applyFill="1" applyBorder="1" applyAlignment="1">
      <alignment horizontal="right"/>
    </xf>
    <xf numFmtId="166" fontId="5" fillId="5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" xfId="0" applyFill="1" applyBorder="1"/>
    <xf numFmtId="165" fontId="0" fillId="0" borderId="1" xfId="0" applyNumberFormat="1" applyFill="1" applyBorder="1"/>
    <xf numFmtId="0" fontId="2" fillId="2" borderId="1" xfId="0" applyFont="1" applyFill="1" applyBorder="1" applyAlignment="1">
      <alignment horizontal="left" wrapText="1"/>
    </xf>
    <xf numFmtId="0" fontId="0" fillId="0" borderId="0" xfId="0" applyBorder="1"/>
    <xf numFmtId="0" fontId="2" fillId="4" borderId="0" xfId="0" applyFont="1" applyFill="1" applyAlignment="1">
      <alignment horizontal="center" vertical="center"/>
    </xf>
    <xf numFmtId="165" fontId="0" fillId="0" borderId="24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3" xfId="0" applyNumberFormat="1" applyBorder="1"/>
    <xf numFmtId="165" fontId="0" fillId="0" borderId="30" xfId="0" applyNumberFormat="1" applyBorder="1"/>
    <xf numFmtId="0" fontId="2" fillId="2" borderId="13" xfId="0" applyFont="1" applyFill="1" applyBorder="1"/>
    <xf numFmtId="0" fontId="2" fillId="2" borderId="32" xfId="0" applyFont="1" applyFill="1" applyBorder="1"/>
    <xf numFmtId="165" fontId="0" fillId="0" borderId="33" xfId="0" applyNumberFormat="1" applyBorder="1"/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166" fontId="9" fillId="6" borderId="1" xfId="0" applyNumberFormat="1" applyFont="1" applyFill="1" applyBorder="1" applyAlignment="1" applyProtection="1">
      <alignment horizontal="center"/>
      <protection locked="0"/>
    </xf>
    <xf numFmtId="165" fontId="0" fillId="6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14" fontId="6" fillId="5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6" fontId="8" fillId="0" borderId="4" xfId="0" applyNumberFormat="1" applyFont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>
      <alignment horizontal="center"/>
    </xf>
    <xf numFmtId="166" fontId="3" fillId="7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166" fontId="8" fillId="0" borderId="17" xfId="0" applyNumberFormat="1" applyFont="1" applyBorder="1" applyAlignment="1">
      <alignment horizontal="center"/>
    </xf>
    <xf numFmtId="165" fontId="8" fillId="0" borderId="16" xfId="0" applyNumberFormat="1" applyFont="1" applyBorder="1"/>
    <xf numFmtId="166" fontId="3" fillId="7" borderId="17" xfId="0" applyNumberFormat="1" applyFont="1" applyFill="1" applyBorder="1" applyAlignment="1">
      <alignment horizontal="center"/>
    </xf>
    <xf numFmtId="165" fontId="3" fillId="7" borderId="16" xfId="0" applyNumberFormat="1" applyFont="1" applyFill="1" applyBorder="1" applyAlignment="1">
      <alignment horizontal="right"/>
    </xf>
    <xf numFmtId="0" fontId="4" fillId="5" borderId="18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left" indent="2"/>
    </xf>
    <xf numFmtId="166" fontId="0" fillId="0" borderId="17" xfId="0" applyNumberFormat="1" applyBorder="1" applyAlignment="1" applyProtection="1">
      <alignment horizontal="center"/>
      <protection locked="0"/>
    </xf>
    <xf numFmtId="165" fontId="0" fillId="7" borderId="16" xfId="0" applyNumberFormat="1" applyFill="1" applyBorder="1" applyAlignment="1">
      <alignment horizontal="right"/>
    </xf>
    <xf numFmtId="166" fontId="4" fillId="0" borderId="17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right"/>
    </xf>
    <xf numFmtId="0" fontId="4" fillId="5" borderId="18" xfId="0" applyFont="1" applyFill="1" applyBorder="1" applyAlignment="1">
      <alignment horizontal="left" indent="2"/>
    </xf>
    <xf numFmtId="166" fontId="3" fillId="7" borderId="17" xfId="0" applyNumberFormat="1" applyFont="1" applyFill="1" applyBorder="1" applyAlignment="1">
      <alignment horizontal="right"/>
    </xf>
    <xf numFmtId="166" fontId="4" fillId="0" borderId="37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165" fontId="4" fillId="0" borderId="20" xfId="0" applyNumberFormat="1" applyFont="1" applyBorder="1" applyAlignment="1">
      <alignment horizontal="right"/>
    </xf>
    <xf numFmtId="165" fontId="4" fillId="0" borderId="21" xfId="0" applyNumberFormat="1" applyFont="1" applyBorder="1" applyAlignment="1">
      <alignment horizontal="right"/>
    </xf>
    <xf numFmtId="165" fontId="8" fillId="0" borderId="17" xfId="0" applyNumberFormat="1" applyFont="1" applyBorder="1"/>
    <xf numFmtId="165" fontId="3" fillId="7" borderId="17" xfId="0" applyNumberFormat="1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65" fontId="4" fillId="0" borderId="37" xfId="0" applyNumberFormat="1" applyFont="1" applyBorder="1" applyAlignment="1">
      <alignment horizontal="right"/>
    </xf>
    <xf numFmtId="165" fontId="3" fillId="7" borderId="17" xfId="0" applyNumberFormat="1" applyFont="1" applyFill="1" applyBorder="1" applyAlignment="1">
      <alignment horizontal="left" indent="1"/>
    </xf>
    <xf numFmtId="165" fontId="3" fillId="7" borderId="16" xfId="0" applyNumberFormat="1" applyFont="1" applyFill="1" applyBorder="1" applyAlignment="1">
      <alignment horizontal="left" indent="1"/>
    </xf>
    <xf numFmtId="0" fontId="4" fillId="5" borderId="17" xfId="0" applyFont="1" applyFill="1" applyBorder="1" applyAlignment="1">
      <alignment horizontal="left" indent="2"/>
    </xf>
    <xf numFmtId="165" fontId="0" fillId="0" borderId="17" xfId="1" applyNumberFormat="1" applyFont="1" applyBorder="1" applyAlignment="1" applyProtection="1">
      <alignment horizontal="left" indent="2"/>
      <protection locked="0"/>
    </xf>
    <xf numFmtId="165" fontId="0" fillId="0" borderId="17" xfId="1" applyNumberFormat="1" applyFont="1" applyBorder="1" applyAlignment="1">
      <alignment horizontal="left" indent="2"/>
    </xf>
    <xf numFmtId="166" fontId="4" fillId="0" borderId="19" xfId="0" applyNumberFormat="1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wrapText="1"/>
    </xf>
    <xf numFmtId="14" fontId="8" fillId="2" borderId="39" xfId="0" applyNumberFormat="1" applyFont="1" applyFill="1" applyBorder="1" applyAlignment="1">
      <alignment horizontal="center"/>
    </xf>
    <xf numFmtId="14" fontId="3" fillId="2" borderId="39" xfId="0" applyNumberFormat="1" applyFont="1" applyFill="1" applyBorder="1" applyAlignment="1">
      <alignment horizontal="center"/>
    </xf>
    <xf numFmtId="14" fontId="6" fillId="2" borderId="39" xfId="0" applyNumberFormat="1" applyFont="1" applyFill="1" applyBorder="1" applyAlignment="1">
      <alignment horizontal="center"/>
    </xf>
    <xf numFmtId="14" fontId="0" fillId="2" borderId="39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65" fontId="0" fillId="0" borderId="40" xfId="0" applyNumberFormat="1" applyBorder="1"/>
    <xf numFmtId="14" fontId="0" fillId="0" borderId="1" xfId="0" applyNumberFormat="1" applyBorder="1"/>
    <xf numFmtId="165" fontId="2" fillId="10" borderId="33" xfId="0" applyNumberFormat="1" applyFont="1" applyFill="1" applyBorder="1"/>
    <xf numFmtId="165" fontId="2" fillId="10" borderId="26" xfId="0" applyNumberFormat="1" applyFont="1" applyFill="1" applyBorder="1"/>
    <xf numFmtId="165" fontId="2" fillId="10" borderId="27" xfId="0" applyNumberFormat="1" applyFont="1" applyFill="1" applyBorder="1"/>
    <xf numFmtId="165" fontId="2" fillId="11" borderId="1" xfId="0" applyNumberFormat="1" applyFont="1" applyFill="1" applyBorder="1"/>
    <xf numFmtId="0" fontId="14" fillId="0" borderId="1" xfId="0" applyFont="1" applyBorder="1"/>
    <xf numFmtId="0" fontId="14" fillId="0" borderId="1" xfId="0" applyFont="1" applyFill="1" applyBorder="1"/>
    <xf numFmtId="166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7" fontId="4" fillId="0" borderId="17" xfId="0" applyNumberFormat="1" applyFont="1" applyBorder="1" applyAlignment="1">
      <alignment horizontal="center"/>
    </xf>
    <xf numFmtId="167" fontId="0" fillId="7" borderId="17" xfId="0" applyNumberFormat="1" applyFill="1" applyBorder="1" applyAlignment="1">
      <alignment horizontal="center"/>
    </xf>
    <xf numFmtId="167" fontId="8" fillId="0" borderId="17" xfId="0" applyNumberFormat="1" applyFont="1" applyBorder="1" applyAlignment="1">
      <alignment horizontal="center"/>
    </xf>
    <xf numFmtId="168" fontId="4" fillId="0" borderId="1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7" fillId="2" borderId="3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Overview'!$C$2:$C$3</c:f>
              <c:strCache>
                <c:ptCount val="2"/>
                <c:pt idx="0">
                  <c:v>Cost</c:v>
                </c:pt>
                <c:pt idx="1">
                  <c:v>Plannned</c:v>
                </c:pt>
              </c:strCache>
            </c:strRef>
          </c:tx>
          <c:invertIfNegative val="0"/>
          <c:cat>
            <c:strRef>
              <c:f>'Total Overview'!$B$4:$B$7</c:f>
              <c:strCache>
                <c:ptCount val="4"/>
                <c:pt idx="0">
                  <c:v>Resources</c:v>
                </c:pt>
                <c:pt idx="1">
                  <c:v>Fixed Cost</c:v>
                </c:pt>
                <c:pt idx="2">
                  <c:v>Operational Cost</c:v>
                </c:pt>
                <c:pt idx="3">
                  <c:v>Total Project Cost</c:v>
                </c:pt>
              </c:strCache>
            </c:strRef>
          </c:cat>
          <c:val>
            <c:numRef>
              <c:f>'Total Overview'!$C$4:$C$7</c:f>
              <c:numCache>
                <c:formatCode>_-[$€-2]\ * #.##000_-;\-[$€-2]\ * #.##000_-;_-[$€-2]\ * "-"??_-;_-@_-</c:formatCode>
                <c:ptCount val="4"/>
                <c:pt idx="0">
                  <c:v>15570</c:v>
                </c:pt>
                <c:pt idx="1">
                  <c:v>0</c:v>
                </c:pt>
                <c:pt idx="2">
                  <c:v>0</c:v>
                </c:pt>
                <c:pt idx="3">
                  <c:v>15570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5-E245-9D5A-C3E8915AAF3F}"/>
            </c:ext>
          </c:extLst>
        </c:ser>
        <c:ser>
          <c:idx val="1"/>
          <c:order val="1"/>
          <c:tx>
            <c:strRef>
              <c:f>'Total Overview'!$D$2:$D$3</c:f>
              <c:strCache>
                <c:ptCount val="2"/>
                <c:pt idx="0">
                  <c:v>Cost</c:v>
                </c:pt>
                <c:pt idx="1">
                  <c:v>Actuals</c:v>
                </c:pt>
              </c:strCache>
            </c:strRef>
          </c:tx>
          <c:invertIfNegative val="0"/>
          <c:cat>
            <c:strRef>
              <c:f>'Total Overview'!$B$4:$B$7</c:f>
              <c:strCache>
                <c:ptCount val="4"/>
                <c:pt idx="0">
                  <c:v>Resources</c:v>
                </c:pt>
                <c:pt idx="1">
                  <c:v>Fixed Cost</c:v>
                </c:pt>
                <c:pt idx="2">
                  <c:v>Operational Cost</c:v>
                </c:pt>
                <c:pt idx="3">
                  <c:v>Total Project Cost</c:v>
                </c:pt>
              </c:strCache>
            </c:strRef>
          </c:cat>
          <c:val>
            <c:numRef>
              <c:f>'Total Overview'!$D$4:$D$7</c:f>
              <c:numCache>
                <c:formatCode>_-[$€-2]\ * #.##000_-;\-[$€-2]\ * #.##000_-;_-[$€-2]\ * "-"??_-;_-@_-</c:formatCode>
                <c:ptCount val="4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5-E245-9D5A-C3E8915AAF3F}"/>
            </c:ext>
          </c:extLst>
        </c:ser>
        <c:ser>
          <c:idx val="2"/>
          <c:order val="2"/>
          <c:tx>
            <c:strRef>
              <c:f>'Total Overview'!$E$2:$E$3</c:f>
              <c:strCache>
                <c:ptCount val="2"/>
                <c:pt idx="0">
                  <c:v>Cost</c:v>
                </c:pt>
                <c:pt idx="1">
                  <c:v>Variant</c:v>
                </c:pt>
              </c:strCache>
            </c:strRef>
          </c:tx>
          <c:invertIfNegative val="0"/>
          <c:cat>
            <c:strRef>
              <c:f>'Total Overview'!$B$4:$B$7</c:f>
              <c:strCache>
                <c:ptCount val="4"/>
                <c:pt idx="0">
                  <c:v>Resources</c:v>
                </c:pt>
                <c:pt idx="1">
                  <c:v>Fixed Cost</c:v>
                </c:pt>
                <c:pt idx="2">
                  <c:v>Operational Cost</c:v>
                </c:pt>
                <c:pt idx="3">
                  <c:v>Total Project Cost</c:v>
                </c:pt>
              </c:strCache>
            </c:strRef>
          </c:cat>
          <c:val>
            <c:numRef>
              <c:f>'Total Overview'!$E$4:$E$7</c:f>
              <c:numCache>
                <c:formatCode>_-[$€-2]\ * #.##000_-;\-[$€-2]\ * #.##000_-;_-[$€-2]\ * "-"??_-;_-@_-</c:formatCode>
                <c:ptCount val="4"/>
                <c:pt idx="0">
                  <c:v>13170</c:v>
                </c:pt>
                <c:pt idx="1">
                  <c:v>0</c:v>
                </c:pt>
                <c:pt idx="2">
                  <c:v>0</c:v>
                </c:pt>
                <c:pt idx="3">
                  <c:v>13170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5-E245-9D5A-C3E8915A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498944"/>
        <c:axId val="240978752"/>
        <c:axId val="0"/>
      </c:bar3DChart>
      <c:catAx>
        <c:axId val="22049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978752"/>
        <c:crosses val="autoZero"/>
        <c:auto val="1"/>
        <c:lblAlgn val="ctr"/>
        <c:lblOffset val="100"/>
        <c:noMultiLvlLbl val="0"/>
      </c:catAx>
      <c:valAx>
        <c:axId val="240978752"/>
        <c:scaling>
          <c:orientation val="minMax"/>
        </c:scaling>
        <c:delete val="0"/>
        <c:axPos val="l"/>
        <c:majorGridlines/>
        <c:numFmt formatCode="_-[$€-2]\ * #.##000_-;\-[$€-2]\ * #.##000_-;_-[$€-2]\ * &quot;-&quot;??_-;_-@_-" sourceLinked="1"/>
        <c:majorTickMark val="out"/>
        <c:minorTickMark val="none"/>
        <c:tickLblPos val="nextTo"/>
        <c:crossAx val="2204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4762</xdr:rowOff>
    </xdr:from>
    <xdr:to>
      <xdr:col>14</xdr:col>
      <xdr:colOff>581025</xdr:colOff>
      <xdr:row>21</xdr:row>
      <xdr:rowOff>123825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"/>
  <sheetViews>
    <sheetView tabSelected="1" workbookViewId="0">
      <selection activeCell="E19" sqref="E19"/>
    </sheetView>
  </sheetViews>
  <sheetFormatPr baseColWidth="10" defaultColWidth="8.83203125" defaultRowHeight="15" x14ac:dyDescent="0.2"/>
  <cols>
    <col min="2" max="2" width="25.1640625" customWidth="1"/>
    <col min="4" max="4" width="11.33203125" bestFit="1" customWidth="1"/>
    <col min="5" max="5" width="13.6640625" customWidth="1"/>
    <col min="13" max="13" width="12" customWidth="1"/>
  </cols>
  <sheetData>
    <row r="2" spans="2:15" x14ac:dyDescent="0.2">
      <c r="G2" s="131" t="s">
        <v>58</v>
      </c>
      <c r="H2" s="132"/>
      <c r="I2" s="133"/>
    </row>
    <row r="3" spans="2:15" x14ac:dyDescent="0.2">
      <c r="B3" s="24" t="s">
        <v>4</v>
      </c>
      <c r="C3" s="24" t="s">
        <v>41</v>
      </c>
      <c r="D3" s="24" t="s">
        <v>84</v>
      </c>
      <c r="E3" s="24" t="s">
        <v>42</v>
      </c>
      <c r="G3" s="134" t="s">
        <v>50</v>
      </c>
      <c r="H3" s="135"/>
      <c r="I3" s="135"/>
      <c r="J3" s="135"/>
      <c r="K3" s="135"/>
      <c r="L3" s="135"/>
      <c r="M3" s="135"/>
      <c r="N3" s="135"/>
      <c r="O3" s="136"/>
    </row>
    <row r="4" spans="2:15" x14ac:dyDescent="0.2">
      <c r="B4" s="3"/>
      <c r="C4" s="3"/>
      <c r="D4" s="3"/>
      <c r="E4" s="3"/>
      <c r="G4" s="137"/>
      <c r="H4" s="138"/>
      <c r="I4" s="138"/>
      <c r="J4" s="138"/>
      <c r="K4" s="138"/>
      <c r="L4" s="138"/>
      <c r="M4" s="138"/>
      <c r="N4" s="138"/>
      <c r="O4" s="139"/>
    </row>
    <row r="5" spans="2:15" x14ac:dyDescent="0.2">
      <c r="B5" s="122" t="s">
        <v>46</v>
      </c>
      <c r="C5" s="124">
        <v>0.1</v>
      </c>
      <c r="D5" s="125">
        <v>41712</v>
      </c>
      <c r="E5" s="122" t="s">
        <v>43</v>
      </c>
      <c r="G5" s="137"/>
      <c r="H5" s="138"/>
      <c r="I5" s="138"/>
      <c r="J5" s="138"/>
      <c r="K5" s="138"/>
      <c r="L5" s="138"/>
      <c r="M5" s="138"/>
      <c r="N5" s="138"/>
      <c r="O5" s="139"/>
    </row>
    <row r="6" spans="2:15" x14ac:dyDescent="0.2">
      <c r="B6" s="122" t="s">
        <v>44</v>
      </c>
      <c r="C6" s="124">
        <v>0.2</v>
      </c>
      <c r="D6" s="125">
        <v>41714</v>
      </c>
      <c r="E6" s="122" t="s">
        <v>43</v>
      </c>
      <c r="G6" s="137"/>
      <c r="H6" s="138"/>
      <c r="I6" s="138"/>
      <c r="J6" s="138"/>
      <c r="K6" s="138"/>
      <c r="L6" s="138"/>
      <c r="M6" s="138"/>
      <c r="N6" s="138"/>
      <c r="O6" s="139"/>
    </row>
    <row r="7" spans="2:15" x14ac:dyDescent="0.2">
      <c r="B7" s="122" t="s">
        <v>45</v>
      </c>
      <c r="C7" s="124">
        <v>0.3</v>
      </c>
      <c r="D7" s="125">
        <v>41716</v>
      </c>
      <c r="E7" s="122" t="s">
        <v>43</v>
      </c>
      <c r="G7" s="140"/>
      <c r="H7" s="141"/>
      <c r="I7" s="141"/>
      <c r="J7" s="141"/>
      <c r="K7" s="141"/>
      <c r="L7" s="141"/>
      <c r="M7" s="141"/>
      <c r="N7" s="141"/>
      <c r="O7" s="142"/>
    </row>
    <row r="8" spans="2:15" x14ac:dyDescent="0.2">
      <c r="B8" s="123" t="s">
        <v>83</v>
      </c>
      <c r="C8" s="124">
        <v>0.4</v>
      </c>
      <c r="D8" s="125">
        <v>42813</v>
      </c>
      <c r="E8" s="122" t="s">
        <v>43</v>
      </c>
      <c r="G8" s="48"/>
      <c r="H8" s="48"/>
      <c r="I8" s="48"/>
      <c r="J8" s="48"/>
      <c r="K8" s="48"/>
      <c r="L8" s="48"/>
      <c r="M8" s="48"/>
      <c r="N8" s="48"/>
      <c r="O8" s="48"/>
    </row>
    <row r="9" spans="2:15" x14ac:dyDescent="0.2">
      <c r="B9" s="123" t="s">
        <v>82</v>
      </c>
      <c r="C9" s="124">
        <v>1</v>
      </c>
      <c r="D9" s="125">
        <v>43195</v>
      </c>
      <c r="E9" s="122" t="s">
        <v>43</v>
      </c>
    </row>
    <row r="11" spans="2:15" x14ac:dyDescent="0.2">
      <c r="B11" s="24" t="s">
        <v>71</v>
      </c>
      <c r="C11" s="3" t="s">
        <v>36</v>
      </c>
      <c r="D11" s="52"/>
    </row>
    <row r="12" spans="2:15" x14ac:dyDescent="0.2">
      <c r="G12" s="131" t="s">
        <v>51</v>
      </c>
      <c r="H12" s="133"/>
    </row>
    <row r="13" spans="2:15" x14ac:dyDescent="0.2">
      <c r="G13" s="122" t="s">
        <v>52</v>
      </c>
      <c r="H13" s="143" t="s">
        <v>55</v>
      </c>
      <c r="I13" s="143"/>
      <c r="J13" s="143"/>
      <c r="K13" s="143"/>
      <c r="L13" s="143"/>
      <c r="M13" s="143"/>
    </row>
    <row r="14" spans="2:15" x14ac:dyDescent="0.2">
      <c r="G14" s="122" t="s">
        <v>53</v>
      </c>
      <c r="H14" s="143" t="s">
        <v>56</v>
      </c>
      <c r="I14" s="143"/>
      <c r="J14" s="143"/>
      <c r="K14" s="143"/>
      <c r="L14" s="143"/>
      <c r="M14" s="143"/>
    </row>
    <row r="15" spans="2:15" x14ac:dyDescent="0.2">
      <c r="G15" s="122" t="s">
        <v>54</v>
      </c>
      <c r="H15" s="143" t="s">
        <v>57</v>
      </c>
      <c r="I15" s="143"/>
      <c r="J15" s="143"/>
      <c r="K15" s="143"/>
      <c r="L15" s="143"/>
      <c r="M15" s="143"/>
    </row>
  </sheetData>
  <mergeCells count="6">
    <mergeCell ref="G2:I2"/>
    <mergeCell ref="G3:O7"/>
    <mergeCell ref="H13:M13"/>
    <mergeCell ref="H14:M14"/>
    <mergeCell ref="H15:M15"/>
    <mergeCell ref="G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2"/>
  <sheetViews>
    <sheetView workbookViewId="0">
      <selection activeCell="C15" sqref="C15"/>
    </sheetView>
  </sheetViews>
  <sheetFormatPr baseColWidth="10" defaultColWidth="8.83203125" defaultRowHeight="15" x14ac:dyDescent="0.2"/>
  <cols>
    <col min="2" max="2" width="12.5" customWidth="1"/>
    <col min="3" max="3" width="12.83203125" customWidth="1"/>
  </cols>
  <sheetData>
    <row r="4" spans="1:3" x14ac:dyDescent="0.2">
      <c r="A4" s="47" t="s">
        <v>60</v>
      </c>
      <c r="B4" s="47" t="s">
        <v>16</v>
      </c>
      <c r="C4" s="47" t="s">
        <v>17</v>
      </c>
    </row>
    <row r="5" spans="1:3" x14ac:dyDescent="0.2">
      <c r="A5" s="8">
        <v>1</v>
      </c>
      <c r="B5" s="3" t="s">
        <v>61</v>
      </c>
      <c r="C5" s="11">
        <v>55</v>
      </c>
    </row>
    <row r="6" spans="1:3" x14ac:dyDescent="0.2">
      <c r="A6" s="8">
        <v>2</v>
      </c>
      <c r="B6" s="3" t="s">
        <v>11</v>
      </c>
      <c r="C6" s="11">
        <v>65</v>
      </c>
    </row>
    <row r="7" spans="1:3" x14ac:dyDescent="0.2">
      <c r="A7" s="8">
        <v>3</v>
      </c>
      <c r="B7" s="3" t="s">
        <v>62</v>
      </c>
      <c r="C7" s="11">
        <v>100</v>
      </c>
    </row>
    <row r="8" spans="1:3" x14ac:dyDescent="0.2">
      <c r="A8" s="8">
        <v>4</v>
      </c>
      <c r="B8" s="49" t="s">
        <v>96</v>
      </c>
      <c r="C8" s="50">
        <v>75</v>
      </c>
    </row>
    <row r="9" spans="1:3" x14ac:dyDescent="0.2">
      <c r="A9" s="8">
        <v>5</v>
      </c>
      <c r="B9" s="49" t="s">
        <v>59</v>
      </c>
      <c r="C9" s="50">
        <v>67</v>
      </c>
    </row>
    <row r="10" spans="1:3" x14ac:dyDescent="0.2">
      <c r="A10" s="8">
        <v>6</v>
      </c>
      <c r="B10" s="49" t="s">
        <v>97</v>
      </c>
      <c r="C10" s="50">
        <v>71</v>
      </c>
    </row>
    <row r="11" spans="1:3" x14ac:dyDescent="0.2">
      <c r="A11" s="8">
        <v>7</v>
      </c>
      <c r="B11" s="49" t="s">
        <v>98</v>
      </c>
      <c r="C11" s="50">
        <v>80</v>
      </c>
    </row>
    <row r="12" spans="1:3" x14ac:dyDescent="0.2">
      <c r="A12" s="8">
        <v>8</v>
      </c>
      <c r="B12" s="49" t="s">
        <v>99</v>
      </c>
      <c r="C12" s="50">
        <v>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49"/>
  <sheetViews>
    <sheetView zoomScaleNormal="100" workbookViewId="0">
      <pane xSplit="7" topLeftCell="H1" activePane="topRight" state="frozen"/>
      <selection pane="topRight" activeCell="H48" sqref="H48"/>
    </sheetView>
  </sheetViews>
  <sheetFormatPr baseColWidth="10" defaultColWidth="8.83203125" defaultRowHeight="15" outlineLevelRow="2" outlineLevelCol="1" x14ac:dyDescent="0.2"/>
  <cols>
    <col min="1" max="1" width="10.5" bestFit="1" customWidth="1"/>
    <col min="2" max="2" width="32.1640625" customWidth="1"/>
    <col min="3" max="3" width="9.6640625" customWidth="1"/>
    <col min="4" max="4" width="13.5" bestFit="1" customWidth="1"/>
    <col min="5" max="5" width="12" customWidth="1"/>
    <col min="6" max="6" width="19.6640625" customWidth="1"/>
    <col min="7" max="7" width="0.6640625" customWidth="1"/>
    <col min="8" max="9" width="10.83203125" customWidth="1" outlineLevel="1"/>
    <col min="10" max="10" width="10.1640625" customWidth="1" outlineLevel="1"/>
    <col min="11" max="11" width="14.5" customWidth="1" outlineLevel="1"/>
    <col min="12" max="12" width="11.5" customWidth="1" outlineLevel="1"/>
    <col min="13" max="13" width="12.33203125" customWidth="1" outlineLevel="1"/>
    <col min="14" max="14" width="12.6640625" customWidth="1" outlineLevel="1"/>
    <col min="15" max="15" width="0.6640625" customWidth="1"/>
    <col min="16" max="17" width="10.83203125" customWidth="1" outlineLevel="1"/>
    <col min="18" max="18" width="8.83203125" customWidth="1" outlineLevel="1"/>
    <col min="19" max="19" width="13.33203125" customWidth="1" outlineLevel="1"/>
    <col min="20" max="20" width="12.83203125" customWidth="1" outlineLevel="1"/>
    <col min="21" max="21" width="10.83203125" customWidth="1" outlineLevel="1"/>
    <col min="22" max="22" width="14.1640625" customWidth="1" outlineLevel="1"/>
    <col min="23" max="23" width="0.6640625" customWidth="1"/>
    <col min="24" max="24" width="10.83203125" customWidth="1" outlineLevel="1" collapsed="1"/>
    <col min="25" max="25" width="8.5" customWidth="1" outlineLevel="1"/>
    <col min="26" max="26" width="11.5" customWidth="1" outlineLevel="1"/>
    <col min="27" max="27" width="14.1640625" customWidth="1" outlineLevel="1"/>
    <col min="28" max="28" width="14.5" customWidth="1" outlineLevel="1"/>
    <col min="29" max="29" width="14.1640625" customWidth="1" outlineLevel="1"/>
    <col min="30" max="30" width="11.5" customWidth="1" outlineLevel="1"/>
    <col min="31" max="31" width="0.5" customWidth="1"/>
    <col min="32" max="32" width="11.5" customWidth="1"/>
    <col min="33" max="33" width="12" bestFit="1" customWidth="1"/>
    <col min="34" max="34" width="11.5" customWidth="1"/>
    <col min="35" max="35" width="12" bestFit="1" customWidth="1"/>
    <col min="36" max="37" width="12" customWidth="1"/>
    <col min="38" max="38" width="0.5" customWidth="1"/>
    <col min="39" max="39" width="14.6640625" bestFit="1" customWidth="1"/>
    <col min="40" max="41" width="14.6640625" customWidth="1"/>
    <col min="42" max="42" width="0.6640625" customWidth="1"/>
    <col min="43" max="45" width="14.6640625" customWidth="1"/>
    <col min="46" max="46" width="0.5" customWidth="1"/>
    <col min="47" max="47" width="14.6640625" bestFit="1" customWidth="1"/>
    <col min="48" max="48" width="13.5" customWidth="1"/>
    <col min="49" max="49" width="14.6640625" customWidth="1"/>
  </cols>
  <sheetData>
    <row r="2" spans="1:49" x14ac:dyDescent="0.2">
      <c r="A2" s="151" t="s">
        <v>47</v>
      </c>
      <c r="B2" s="151"/>
      <c r="C2" s="32"/>
      <c r="D2" s="36">
        <v>42381</v>
      </c>
    </row>
    <row r="3" spans="1:49" ht="16" thickBot="1" x14ac:dyDescent="0.25"/>
    <row r="4" spans="1:49" ht="16" x14ac:dyDescent="0.2">
      <c r="D4" s="147" t="s">
        <v>36</v>
      </c>
      <c r="E4" s="147"/>
      <c r="F4" s="148"/>
      <c r="G4" s="108"/>
      <c r="H4" s="149" t="str">
        <f>Resouce!B5</f>
        <v>Network</v>
      </c>
      <c r="I4" s="149"/>
      <c r="J4" s="149"/>
      <c r="K4" s="149"/>
      <c r="L4" s="149"/>
      <c r="M4" s="149"/>
      <c r="N4" s="150"/>
      <c r="O4" s="108"/>
      <c r="P4" s="152" t="str">
        <f>Resouce!B6</f>
        <v>Development</v>
      </c>
      <c r="Q4" s="149"/>
      <c r="R4" s="149"/>
      <c r="S4" s="149"/>
      <c r="T4" s="149"/>
      <c r="U4" s="149"/>
      <c r="V4" s="150"/>
      <c r="W4" s="108"/>
      <c r="X4" s="152" t="str">
        <f>Resouce!B7</f>
        <v>PM</v>
      </c>
      <c r="Y4" s="149"/>
      <c r="Z4" s="149"/>
      <c r="AA4" s="149"/>
      <c r="AB4" s="149"/>
      <c r="AC4" s="149"/>
      <c r="AD4" s="150"/>
      <c r="AE4" s="108"/>
      <c r="AF4" s="152" t="s">
        <v>27</v>
      </c>
      <c r="AG4" s="149"/>
      <c r="AH4" s="149"/>
      <c r="AI4" s="149"/>
      <c r="AJ4" s="149"/>
      <c r="AK4" s="150"/>
      <c r="AL4" s="108"/>
      <c r="AM4" s="153" t="s">
        <v>72</v>
      </c>
      <c r="AN4" s="154"/>
      <c r="AO4" s="155"/>
      <c r="AP4" s="108"/>
      <c r="AQ4" s="156" t="s">
        <v>20</v>
      </c>
      <c r="AR4" s="157"/>
      <c r="AS4" s="158"/>
      <c r="AT4" s="108"/>
      <c r="AU4" s="144" t="s">
        <v>37</v>
      </c>
      <c r="AV4" s="145"/>
      <c r="AW4" s="146"/>
    </row>
    <row r="5" spans="1:49" ht="67.5" customHeight="1" x14ac:dyDescent="0.2">
      <c r="A5" s="32" t="s">
        <v>48</v>
      </c>
      <c r="B5" s="7" t="s">
        <v>4</v>
      </c>
      <c r="C5" s="17" t="s">
        <v>49</v>
      </c>
      <c r="D5" s="17" t="s">
        <v>2</v>
      </c>
      <c r="E5" s="17" t="s">
        <v>5</v>
      </c>
      <c r="F5" s="67" t="s">
        <v>3</v>
      </c>
      <c r="G5" s="109"/>
      <c r="H5" s="73" t="s">
        <v>26</v>
      </c>
      <c r="I5" s="28" t="s">
        <v>25</v>
      </c>
      <c r="J5" s="17" t="s">
        <v>18</v>
      </c>
      <c r="K5" s="17" t="s">
        <v>21</v>
      </c>
      <c r="L5" s="28" t="s">
        <v>22</v>
      </c>
      <c r="M5" s="31" t="s">
        <v>23</v>
      </c>
      <c r="N5" s="80" t="s">
        <v>24</v>
      </c>
      <c r="O5" s="109"/>
      <c r="P5" s="79" t="s">
        <v>26</v>
      </c>
      <c r="Q5" s="28" t="s">
        <v>25</v>
      </c>
      <c r="R5" s="17" t="s">
        <v>18</v>
      </c>
      <c r="S5" s="17" t="s">
        <v>21</v>
      </c>
      <c r="T5" s="28" t="s">
        <v>22</v>
      </c>
      <c r="U5" s="31" t="s">
        <v>23</v>
      </c>
      <c r="V5" s="80" t="s">
        <v>24</v>
      </c>
      <c r="W5" s="109"/>
      <c r="X5" s="79" t="s">
        <v>26</v>
      </c>
      <c r="Y5" s="28" t="s">
        <v>25</v>
      </c>
      <c r="Z5" s="17" t="s">
        <v>18</v>
      </c>
      <c r="AA5" s="17" t="s">
        <v>21</v>
      </c>
      <c r="AB5" s="28" t="s">
        <v>22</v>
      </c>
      <c r="AC5" s="31" t="s">
        <v>23</v>
      </c>
      <c r="AD5" s="80" t="s">
        <v>24</v>
      </c>
      <c r="AE5" s="109"/>
      <c r="AF5" s="79" t="s">
        <v>28</v>
      </c>
      <c r="AG5" s="17" t="s">
        <v>31</v>
      </c>
      <c r="AH5" s="28" t="s">
        <v>29</v>
      </c>
      <c r="AI5" s="28" t="s">
        <v>30</v>
      </c>
      <c r="AJ5" s="31" t="s">
        <v>32</v>
      </c>
      <c r="AK5" s="80" t="s">
        <v>33</v>
      </c>
      <c r="AL5" s="109"/>
      <c r="AM5" s="79" t="s">
        <v>34</v>
      </c>
      <c r="AN5" s="28" t="s">
        <v>35</v>
      </c>
      <c r="AO5" s="80" t="s">
        <v>33</v>
      </c>
      <c r="AP5" s="109"/>
      <c r="AQ5" s="79" t="s">
        <v>34</v>
      </c>
      <c r="AR5" s="28" t="s">
        <v>35</v>
      </c>
      <c r="AS5" s="80" t="s">
        <v>33</v>
      </c>
      <c r="AT5" s="109"/>
      <c r="AU5" s="79" t="s">
        <v>40</v>
      </c>
      <c r="AV5" s="28" t="s">
        <v>38</v>
      </c>
      <c r="AW5" s="80" t="s">
        <v>39</v>
      </c>
    </row>
    <row r="6" spans="1:49" x14ac:dyDescent="0.2">
      <c r="A6" s="46">
        <v>0</v>
      </c>
      <c r="B6" s="16" t="s">
        <v>100</v>
      </c>
      <c r="C6" s="16"/>
      <c r="D6" s="15">
        <v>42370</v>
      </c>
      <c r="E6" s="43">
        <f>E7+E27</f>
        <v>84</v>
      </c>
      <c r="F6" s="68">
        <f>D6+E6</f>
        <v>42454</v>
      </c>
      <c r="G6" s="110"/>
      <c r="H6" s="74">
        <f>H7+H27</f>
        <v>34</v>
      </c>
      <c r="I6" s="43">
        <f>I7+I27</f>
        <v>0</v>
      </c>
      <c r="J6" s="40"/>
      <c r="K6" s="14">
        <f>K7+K27</f>
        <v>1870</v>
      </c>
      <c r="L6" s="14">
        <f>L7+L27</f>
        <v>0</v>
      </c>
      <c r="M6" s="43">
        <f>M7+M27</f>
        <v>34</v>
      </c>
      <c r="N6" s="82">
        <f>N7+N27</f>
        <v>1870</v>
      </c>
      <c r="O6" s="110"/>
      <c r="P6" s="81">
        <f>P7+P27</f>
        <v>0</v>
      </c>
      <c r="Q6" s="43">
        <f>Q7+Q27</f>
        <v>0</v>
      </c>
      <c r="R6" s="40"/>
      <c r="S6" s="14">
        <f>S7+S27</f>
        <v>0</v>
      </c>
      <c r="T6" s="14">
        <f>T7+T27</f>
        <v>0</v>
      </c>
      <c r="U6" s="43">
        <f>U7+U27</f>
        <v>0</v>
      </c>
      <c r="V6" s="82">
        <f>V7+V27</f>
        <v>0</v>
      </c>
      <c r="W6" s="110"/>
      <c r="X6" s="81">
        <f>X7+X27</f>
        <v>137</v>
      </c>
      <c r="Y6" s="43">
        <f>Y7+Y27</f>
        <v>24</v>
      </c>
      <c r="Z6" s="40"/>
      <c r="AA6" s="14">
        <f>AA7+AA27</f>
        <v>13700</v>
      </c>
      <c r="AB6" s="14">
        <f>AB7+AB27</f>
        <v>2400</v>
      </c>
      <c r="AC6" s="43">
        <f>AC7+AC27</f>
        <v>113</v>
      </c>
      <c r="AD6" s="82">
        <f>AD7+AD27</f>
        <v>11300</v>
      </c>
      <c r="AE6" s="110"/>
      <c r="AF6" s="129">
        <f>H6+P6+X6</f>
        <v>171</v>
      </c>
      <c r="AG6" s="14">
        <f>K6+S6+AA6</f>
        <v>15570</v>
      </c>
      <c r="AH6" s="43">
        <f>I6+Q6+Y6</f>
        <v>24</v>
      </c>
      <c r="AI6" s="14">
        <f t="shared" ref="AI6:AK7" si="0">L6+T6+AB6</f>
        <v>2400</v>
      </c>
      <c r="AJ6" s="43">
        <f t="shared" si="0"/>
        <v>147</v>
      </c>
      <c r="AK6" s="82">
        <f t="shared" si="0"/>
        <v>13170</v>
      </c>
      <c r="AL6" s="110"/>
      <c r="AM6" s="98">
        <f>AM7+AM27</f>
        <v>0</v>
      </c>
      <c r="AN6" s="14">
        <f>AN7+AN27</f>
        <v>0</v>
      </c>
      <c r="AO6" s="82">
        <f>AM6-AN6</f>
        <v>0</v>
      </c>
      <c r="AP6" s="110"/>
      <c r="AQ6" s="98">
        <f>AQ7+AQ27</f>
        <v>0</v>
      </c>
      <c r="AR6" s="14">
        <f>AR7+AR27</f>
        <v>0</v>
      </c>
      <c r="AS6" s="82">
        <f>AQ6-AR6</f>
        <v>0</v>
      </c>
      <c r="AT6" s="110"/>
      <c r="AU6" s="98">
        <f>AG6+AM6+AQ6</f>
        <v>15570</v>
      </c>
      <c r="AV6" s="14">
        <f>AI6+AN6+AR6</f>
        <v>2400</v>
      </c>
      <c r="AW6" s="82">
        <f>AU6-AV6</f>
        <v>13170</v>
      </c>
    </row>
    <row r="7" spans="1:49" x14ac:dyDescent="0.2">
      <c r="A7" s="19"/>
      <c r="B7" s="19" t="s">
        <v>85</v>
      </c>
      <c r="C7" s="19"/>
      <c r="D7" s="22">
        <f>D8</f>
        <v>42417</v>
      </c>
      <c r="E7" s="44">
        <f>E19</f>
        <v>3</v>
      </c>
      <c r="F7" s="69">
        <f>D7+E7</f>
        <v>42420</v>
      </c>
      <c r="G7" s="111"/>
      <c r="H7" s="75">
        <f>H19+H26</f>
        <v>12</v>
      </c>
      <c r="I7" s="44">
        <f>I19+I26</f>
        <v>0</v>
      </c>
      <c r="J7" s="41"/>
      <c r="K7" s="27">
        <f>K19+K26</f>
        <v>660</v>
      </c>
      <c r="L7" s="27">
        <f>L19+L26</f>
        <v>0</v>
      </c>
      <c r="M7" s="44">
        <f>M19+M26</f>
        <v>12</v>
      </c>
      <c r="N7" s="84">
        <f>N19+N26</f>
        <v>660</v>
      </c>
      <c r="O7" s="111"/>
      <c r="P7" s="83">
        <f>P19+P26</f>
        <v>0</v>
      </c>
      <c r="Q7" s="44">
        <f>Q19+Q26</f>
        <v>0</v>
      </c>
      <c r="R7" s="41"/>
      <c r="S7" s="27">
        <f>S19+S26</f>
        <v>0</v>
      </c>
      <c r="T7" s="27">
        <f>T19+T26</f>
        <v>0</v>
      </c>
      <c r="U7" s="44">
        <f>U19+U26</f>
        <v>0</v>
      </c>
      <c r="V7" s="84">
        <f>V19+V26</f>
        <v>0</v>
      </c>
      <c r="W7" s="111"/>
      <c r="X7" s="83">
        <f>X19+X26</f>
        <v>64</v>
      </c>
      <c r="Y7" s="44">
        <f>Y19+Y26</f>
        <v>24</v>
      </c>
      <c r="Z7" s="41"/>
      <c r="AA7" s="27">
        <f>AA19+AA26</f>
        <v>6400</v>
      </c>
      <c r="AB7" s="27">
        <f>AB19+AB26</f>
        <v>2400</v>
      </c>
      <c r="AC7" s="44">
        <f>AC19+AC26</f>
        <v>40</v>
      </c>
      <c r="AD7" s="84">
        <f>AD19+AD26</f>
        <v>4000</v>
      </c>
      <c r="AE7" s="111"/>
      <c r="AF7" s="128">
        <f>H7+P7+X7</f>
        <v>76</v>
      </c>
      <c r="AG7" s="27">
        <f>K7+S7+AA7</f>
        <v>7060</v>
      </c>
      <c r="AH7" s="44">
        <f>I7+Q7+Y7</f>
        <v>24</v>
      </c>
      <c r="AI7" s="27">
        <f t="shared" si="0"/>
        <v>2400</v>
      </c>
      <c r="AJ7" s="44">
        <f t="shared" si="0"/>
        <v>52</v>
      </c>
      <c r="AK7" s="84">
        <f t="shared" si="0"/>
        <v>4660</v>
      </c>
      <c r="AL7" s="111"/>
      <c r="AM7" s="102">
        <f>AM19+AM26</f>
        <v>0</v>
      </c>
      <c r="AN7" s="21">
        <f>AN19+AN26</f>
        <v>0</v>
      </c>
      <c r="AO7" s="103">
        <f>AM7-AN7</f>
        <v>0</v>
      </c>
      <c r="AP7" s="111"/>
      <c r="AQ7" s="102">
        <f>AQ19+AQ26</f>
        <v>0</v>
      </c>
      <c r="AR7" s="21">
        <f>AR19+AR26</f>
        <v>0</v>
      </c>
      <c r="AS7" s="103">
        <f>AQ7-AR7</f>
        <v>0</v>
      </c>
      <c r="AT7" s="111"/>
      <c r="AU7" s="102">
        <f>AG7+AM7+AQ7</f>
        <v>7060</v>
      </c>
      <c r="AV7" s="21">
        <f>AI7+AN7+AR7</f>
        <v>2400</v>
      </c>
      <c r="AW7" s="103">
        <f>AU7-AV7</f>
        <v>4660</v>
      </c>
    </row>
    <row r="8" spans="1:49" s="1" customFormat="1" outlineLevel="1" x14ac:dyDescent="0.2">
      <c r="A8" s="33"/>
      <c r="B8" s="33" t="s">
        <v>86</v>
      </c>
      <c r="C8" s="33"/>
      <c r="D8" s="18">
        <f>D9</f>
        <v>42417</v>
      </c>
      <c r="E8" s="42">
        <f>E19</f>
        <v>3</v>
      </c>
      <c r="F8" s="70">
        <f>(D8+E8)-1</f>
        <v>42419</v>
      </c>
      <c r="G8" s="112"/>
      <c r="H8" s="45"/>
      <c r="I8" s="34"/>
      <c r="J8" s="34"/>
      <c r="K8" s="34"/>
      <c r="L8" s="34"/>
      <c r="M8" s="34"/>
      <c r="N8" s="86"/>
      <c r="O8" s="112"/>
      <c r="P8" s="85"/>
      <c r="Q8" s="34"/>
      <c r="R8" s="34"/>
      <c r="S8" s="34"/>
      <c r="T8" s="34"/>
      <c r="U8" s="34"/>
      <c r="V8" s="86"/>
      <c r="W8" s="112"/>
      <c r="X8" s="85"/>
      <c r="Y8" s="34"/>
      <c r="Z8" s="34"/>
      <c r="AA8" s="34"/>
      <c r="AB8" s="34"/>
      <c r="AC8" s="34"/>
      <c r="AD8" s="86"/>
      <c r="AE8" s="112"/>
      <c r="AF8" s="91"/>
      <c r="AG8" s="34"/>
      <c r="AH8" s="34"/>
      <c r="AI8" s="34"/>
      <c r="AJ8" s="34"/>
      <c r="AK8" s="86"/>
      <c r="AL8" s="112"/>
      <c r="AM8" s="104"/>
      <c r="AN8" s="26"/>
      <c r="AO8" s="86"/>
      <c r="AP8" s="112"/>
      <c r="AQ8" s="104"/>
      <c r="AR8" s="26"/>
      <c r="AS8" s="86"/>
      <c r="AT8" s="112"/>
      <c r="AU8" s="104"/>
      <c r="AV8" s="26"/>
      <c r="AW8" s="86"/>
    </row>
    <row r="9" spans="1:49" s="2" customFormat="1" outlineLevel="2" x14ac:dyDescent="0.2">
      <c r="A9" s="5">
        <v>1</v>
      </c>
      <c r="B9" s="6" t="s">
        <v>101</v>
      </c>
      <c r="C9" s="6">
        <v>0</v>
      </c>
      <c r="D9" s="10">
        <v>42417</v>
      </c>
      <c r="E9" s="9">
        <v>0.2</v>
      </c>
      <c r="F9" s="71">
        <v>42417</v>
      </c>
      <c r="G9" s="113"/>
      <c r="H9" s="76">
        <v>1</v>
      </c>
      <c r="I9" s="65">
        <v>0</v>
      </c>
      <c r="J9" s="29">
        <f>Resouce!$C$5</f>
        <v>55</v>
      </c>
      <c r="K9" s="25">
        <f>J9*H9</f>
        <v>55</v>
      </c>
      <c r="L9" s="35">
        <f>I9*J9</f>
        <v>0</v>
      </c>
      <c r="M9" s="39">
        <f>H9-I9</f>
        <v>1</v>
      </c>
      <c r="N9" s="88">
        <f>K9-L9</f>
        <v>55</v>
      </c>
      <c r="O9" s="113"/>
      <c r="P9" s="87">
        <v>0</v>
      </c>
      <c r="Q9" s="65">
        <v>0</v>
      </c>
      <c r="R9" s="29">
        <f>Resouce!$C$5</f>
        <v>55</v>
      </c>
      <c r="S9" s="25">
        <f>R9*P9</f>
        <v>0</v>
      </c>
      <c r="T9" s="35">
        <f>Q9*R9</f>
        <v>0</v>
      </c>
      <c r="U9" s="39">
        <f>P9-Q9</f>
        <v>0</v>
      </c>
      <c r="V9" s="88">
        <f>S9-T9</f>
        <v>0</v>
      </c>
      <c r="W9" s="113"/>
      <c r="X9" s="9">
        <v>1</v>
      </c>
      <c r="Y9" s="65">
        <v>1</v>
      </c>
      <c r="Z9" s="29">
        <f>Resouce!$C$7</f>
        <v>100</v>
      </c>
      <c r="AA9" s="25">
        <f>Z9*X9</f>
        <v>100</v>
      </c>
      <c r="AB9" s="35">
        <f>Y9*Z9</f>
        <v>100</v>
      </c>
      <c r="AC9" s="39">
        <f>X9-Y9</f>
        <v>0</v>
      </c>
      <c r="AD9" s="88">
        <f>AA9-AB9</f>
        <v>0</v>
      </c>
      <c r="AE9" s="113"/>
      <c r="AF9" s="128">
        <f t="shared" ref="AF9" si="1">H9+P9+X9</f>
        <v>2</v>
      </c>
      <c r="AG9" s="30">
        <f t="shared" ref="AG9" si="2">K9+S9+AA9</f>
        <v>155</v>
      </c>
      <c r="AH9" s="38">
        <f t="shared" ref="AH9" si="3">I9+Q9+Y9</f>
        <v>1</v>
      </c>
      <c r="AI9" s="35">
        <f t="shared" ref="AI9" si="4">L9+T9+AB9</f>
        <v>100</v>
      </c>
      <c r="AJ9" s="39">
        <f t="shared" ref="AJ9" si="5">M9+U9+AC9</f>
        <v>1</v>
      </c>
      <c r="AK9" s="88">
        <f t="shared" ref="AK9" si="6">N9+V9+AD9</f>
        <v>55</v>
      </c>
      <c r="AL9" s="113"/>
      <c r="AM9" s="105">
        <v>0</v>
      </c>
      <c r="AN9" s="66">
        <v>0</v>
      </c>
      <c r="AO9" s="88">
        <f>AM9-AN9</f>
        <v>0</v>
      </c>
      <c r="AP9" s="113"/>
      <c r="AQ9" s="105">
        <v>0</v>
      </c>
      <c r="AR9" s="66">
        <v>0</v>
      </c>
      <c r="AS9" s="88">
        <f>AQ9-AR9</f>
        <v>0</v>
      </c>
      <c r="AT9" s="113"/>
      <c r="AU9" s="106">
        <f>AG9+AM9+AQ9</f>
        <v>155</v>
      </c>
      <c r="AV9" s="35">
        <f>AI9+AN9+AR9</f>
        <v>100</v>
      </c>
      <c r="AW9" s="88">
        <f>AU9-AV9</f>
        <v>55</v>
      </c>
    </row>
    <row r="10" spans="1:49" s="2" customFormat="1" outlineLevel="2" x14ac:dyDescent="0.2">
      <c r="A10" s="5">
        <f>A9+1</f>
        <v>2</v>
      </c>
      <c r="B10" s="6" t="s">
        <v>102</v>
      </c>
      <c r="C10" s="6">
        <v>0</v>
      </c>
      <c r="D10" s="10">
        <f>F9</f>
        <v>42417</v>
      </c>
      <c r="E10" s="9">
        <v>0.4</v>
      </c>
      <c r="F10" s="71">
        <f t="shared" ref="F10:F14" si="7">D10+E10</f>
        <v>42417.4</v>
      </c>
      <c r="G10" s="113"/>
      <c r="H10" s="76">
        <v>2</v>
      </c>
      <c r="I10" s="65">
        <v>0</v>
      </c>
      <c r="J10" s="29">
        <f>Resouce!$C$5</f>
        <v>55</v>
      </c>
      <c r="K10" s="25">
        <f t="shared" ref="K10:K14" si="8">J10*H10</f>
        <v>110</v>
      </c>
      <c r="L10" s="35">
        <f t="shared" ref="L10:L14" si="9">I10*J10</f>
        <v>0</v>
      </c>
      <c r="M10" s="39">
        <f t="shared" ref="M10:M14" si="10">H10-I10</f>
        <v>2</v>
      </c>
      <c r="N10" s="88">
        <f t="shared" ref="N10:N14" si="11">K10-L10</f>
        <v>110</v>
      </c>
      <c r="O10" s="113"/>
      <c r="P10" s="87">
        <v>0</v>
      </c>
      <c r="Q10" s="65">
        <v>0</v>
      </c>
      <c r="R10" s="29">
        <f>Resouce!$C$5</f>
        <v>55</v>
      </c>
      <c r="S10" s="25">
        <f t="shared" ref="S10:S14" si="12">R10*P10</f>
        <v>0</v>
      </c>
      <c r="T10" s="35">
        <f t="shared" ref="T10:T14" si="13">Q10*R10</f>
        <v>0</v>
      </c>
      <c r="U10" s="39">
        <f t="shared" ref="U10:U14" si="14">P10-Q10</f>
        <v>0</v>
      </c>
      <c r="V10" s="88">
        <f t="shared" ref="V10:V14" si="15">S10-T10</f>
        <v>0</v>
      </c>
      <c r="W10" s="113"/>
      <c r="X10" s="9">
        <v>3</v>
      </c>
      <c r="Y10" s="65">
        <v>3</v>
      </c>
      <c r="Z10" s="29">
        <f>Resouce!$C$7</f>
        <v>100</v>
      </c>
      <c r="AA10" s="25">
        <f t="shared" ref="AA10:AA14" si="16">Z10*X10</f>
        <v>300</v>
      </c>
      <c r="AB10" s="35">
        <f t="shared" ref="AB10:AB14" si="17">Y10*Z10</f>
        <v>300</v>
      </c>
      <c r="AC10" s="39">
        <f t="shared" ref="AC10:AC14" si="18">X10-Y10</f>
        <v>0</v>
      </c>
      <c r="AD10" s="88">
        <f t="shared" ref="AD10:AD14" si="19">AA10-AB10</f>
        <v>0</v>
      </c>
      <c r="AE10" s="113"/>
      <c r="AF10" s="128">
        <f t="shared" ref="AF10:AF14" si="20">H10+P10+X10</f>
        <v>5</v>
      </c>
      <c r="AG10" s="30">
        <f t="shared" ref="AG10:AG14" si="21">K10+S10+AA10</f>
        <v>410</v>
      </c>
      <c r="AH10" s="38">
        <f t="shared" ref="AH10:AH14" si="22">I10+Q10+Y10</f>
        <v>3</v>
      </c>
      <c r="AI10" s="35">
        <f t="shared" ref="AI10:AI14" si="23">L10+T10+AB10</f>
        <v>300</v>
      </c>
      <c r="AJ10" s="39">
        <f t="shared" ref="AJ10:AJ14" si="24">M10+U10+AC10</f>
        <v>2</v>
      </c>
      <c r="AK10" s="88">
        <f t="shared" ref="AK10:AK14" si="25">N10+V10+AD10</f>
        <v>110</v>
      </c>
      <c r="AL10" s="113"/>
      <c r="AM10" s="105">
        <v>0</v>
      </c>
      <c r="AN10" s="66">
        <v>0</v>
      </c>
      <c r="AO10" s="88">
        <f t="shared" ref="AO10:AO14" si="26">AM10-AN10</f>
        <v>0</v>
      </c>
      <c r="AP10" s="113"/>
      <c r="AQ10" s="105">
        <v>0</v>
      </c>
      <c r="AR10" s="66">
        <v>0</v>
      </c>
      <c r="AS10" s="88">
        <f t="shared" ref="AS10:AS14" si="27">AQ10-AR10</f>
        <v>0</v>
      </c>
      <c r="AT10" s="113"/>
      <c r="AU10" s="106">
        <f t="shared" ref="AU10:AU14" si="28">AG10+AM10+AQ10</f>
        <v>410</v>
      </c>
      <c r="AV10" s="35">
        <f t="shared" ref="AV10:AV14" si="29">AI10+AN10+AR10</f>
        <v>300</v>
      </c>
      <c r="AW10" s="88">
        <f t="shared" ref="AW10:AW14" si="30">AU10-AV10</f>
        <v>110</v>
      </c>
    </row>
    <row r="11" spans="1:49" s="2" customFormat="1" outlineLevel="2" x14ac:dyDescent="0.2">
      <c r="A11" s="5">
        <f t="shared" ref="A11" si="31">A10+1</f>
        <v>3</v>
      </c>
      <c r="B11" s="6" t="s">
        <v>103</v>
      </c>
      <c r="C11" s="6">
        <v>0</v>
      </c>
      <c r="D11" s="10">
        <f t="shared" ref="D11" si="32">F10</f>
        <v>42417.4</v>
      </c>
      <c r="E11" s="9">
        <v>0.4</v>
      </c>
      <c r="F11" s="71">
        <f t="shared" si="7"/>
        <v>42417.8</v>
      </c>
      <c r="G11" s="113"/>
      <c r="H11" s="76">
        <v>3</v>
      </c>
      <c r="I11" s="65">
        <v>0</v>
      </c>
      <c r="J11" s="29">
        <f>Resouce!$C$5</f>
        <v>55</v>
      </c>
      <c r="K11" s="25">
        <f t="shared" si="8"/>
        <v>165</v>
      </c>
      <c r="L11" s="35">
        <f t="shared" si="9"/>
        <v>0</v>
      </c>
      <c r="M11" s="39">
        <f t="shared" si="10"/>
        <v>3</v>
      </c>
      <c r="N11" s="88">
        <f t="shared" si="11"/>
        <v>165</v>
      </c>
      <c r="O11" s="113"/>
      <c r="P11" s="87">
        <v>0</v>
      </c>
      <c r="Q11" s="65">
        <v>0</v>
      </c>
      <c r="R11" s="29">
        <f>Resouce!$C$5</f>
        <v>55</v>
      </c>
      <c r="S11" s="25">
        <f t="shared" si="12"/>
        <v>0</v>
      </c>
      <c r="T11" s="35">
        <f t="shared" si="13"/>
        <v>0</v>
      </c>
      <c r="U11" s="39">
        <f t="shared" si="14"/>
        <v>0</v>
      </c>
      <c r="V11" s="88">
        <f t="shared" si="15"/>
        <v>0</v>
      </c>
      <c r="W11" s="113"/>
      <c r="X11" s="9">
        <v>4</v>
      </c>
      <c r="Y11" s="65">
        <v>4</v>
      </c>
      <c r="Z11" s="29">
        <f>Resouce!$C$7</f>
        <v>100</v>
      </c>
      <c r="AA11" s="25">
        <f t="shared" si="16"/>
        <v>400</v>
      </c>
      <c r="AB11" s="35">
        <f t="shared" si="17"/>
        <v>400</v>
      </c>
      <c r="AC11" s="39">
        <f t="shared" si="18"/>
        <v>0</v>
      </c>
      <c r="AD11" s="88">
        <f t="shared" si="19"/>
        <v>0</v>
      </c>
      <c r="AE11" s="113"/>
      <c r="AF11" s="128">
        <f t="shared" si="20"/>
        <v>7</v>
      </c>
      <c r="AG11" s="30">
        <f t="shared" si="21"/>
        <v>565</v>
      </c>
      <c r="AH11" s="38">
        <f t="shared" si="22"/>
        <v>4</v>
      </c>
      <c r="AI11" s="35">
        <f t="shared" si="23"/>
        <v>400</v>
      </c>
      <c r="AJ11" s="39">
        <f t="shared" si="24"/>
        <v>3</v>
      </c>
      <c r="AK11" s="88">
        <f t="shared" si="25"/>
        <v>165</v>
      </c>
      <c r="AL11" s="113"/>
      <c r="AM11" s="105">
        <v>0</v>
      </c>
      <c r="AN11" s="66">
        <v>0</v>
      </c>
      <c r="AO11" s="88">
        <f t="shared" si="26"/>
        <v>0</v>
      </c>
      <c r="AP11" s="113"/>
      <c r="AQ11" s="105">
        <v>0</v>
      </c>
      <c r="AR11" s="66">
        <v>0</v>
      </c>
      <c r="AS11" s="88">
        <f t="shared" si="27"/>
        <v>0</v>
      </c>
      <c r="AT11" s="113"/>
      <c r="AU11" s="106">
        <f t="shared" si="28"/>
        <v>565</v>
      </c>
      <c r="AV11" s="35">
        <f t="shared" si="29"/>
        <v>400</v>
      </c>
      <c r="AW11" s="88">
        <f t="shared" si="30"/>
        <v>165</v>
      </c>
    </row>
    <row r="12" spans="1:49" s="2" customFormat="1" outlineLevel="2" x14ac:dyDescent="0.2">
      <c r="A12" s="5">
        <v>4</v>
      </c>
      <c r="B12" s="6" t="s">
        <v>104</v>
      </c>
      <c r="C12" s="6">
        <v>3</v>
      </c>
      <c r="D12" s="10">
        <v>42418</v>
      </c>
      <c r="E12" s="9">
        <v>0.2</v>
      </c>
      <c r="F12" s="71">
        <f t="shared" si="7"/>
        <v>42418.2</v>
      </c>
      <c r="G12" s="113"/>
      <c r="H12" s="76">
        <v>2</v>
      </c>
      <c r="I12" s="65">
        <v>0</v>
      </c>
      <c r="J12" s="29">
        <f>Resouce!$C$5</f>
        <v>55</v>
      </c>
      <c r="K12" s="25">
        <f t="shared" si="8"/>
        <v>110</v>
      </c>
      <c r="L12" s="35">
        <f t="shared" si="9"/>
        <v>0</v>
      </c>
      <c r="M12" s="39">
        <f t="shared" si="10"/>
        <v>2</v>
      </c>
      <c r="N12" s="88">
        <f t="shared" si="11"/>
        <v>110</v>
      </c>
      <c r="O12" s="113"/>
      <c r="P12" s="87">
        <v>0</v>
      </c>
      <c r="Q12" s="65">
        <v>0</v>
      </c>
      <c r="R12" s="29">
        <f>Resouce!$C$5</f>
        <v>55</v>
      </c>
      <c r="S12" s="25">
        <f t="shared" si="12"/>
        <v>0</v>
      </c>
      <c r="T12" s="35">
        <f t="shared" si="13"/>
        <v>0</v>
      </c>
      <c r="U12" s="39">
        <f t="shared" si="14"/>
        <v>0</v>
      </c>
      <c r="V12" s="88">
        <f t="shared" si="15"/>
        <v>0</v>
      </c>
      <c r="W12" s="113"/>
      <c r="X12" s="9">
        <v>1</v>
      </c>
      <c r="Y12" s="65">
        <v>1</v>
      </c>
      <c r="Z12" s="29">
        <f>Resouce!$C$7</f>
        <v>100</v>
      </c>
      <c r="AA12" s="25">
        <f t="shared" si="16"/>
        <v>100</v>
      </c>
      <c r="AB12" s="35">
        <f t="shared" si="17"/>
        <v>100</v>
      </c>
      <c r="AC12" s="39">
        <f t="shared" si="18"/>
        <v>0</v>
      </c>
      <c r="AD12" s="88">
        <f t="shared" si="19"/>
        <v>0</v>
      </c>
      <c r="AE12" s="113"/>
      <c r="AF12" s="128">
        <f t="shared" si="20"/>
        <v>3</v>
      </c>
      <c r="AG12" s="30">
        <f t="shared" si="21"/>
        <v>210</v>
      </c>
      <c r="AH12" s="38">
        <f t="shared" si="22"/>
        <v>1</v>
      </c>
      <c r="AI12" s="35">
        <f t="shared" si="23"/>
        <v>100</v>
      </c>
      <c r="AJ12" s="39">
        <f t="shared" si="24"/>
        <v>2</v>
      </c>
      <c r="AK12" s="88">
        <f t="shared" si="25"/>
        <v>110</v>
      </c>
      <c r="AL12" s="113"/>
      <c r="AM12" s="105">
        <v>0</v>
      </c>
      <c r="AN12" s="66">
        <v>0</v>
      </c>
      <c r="AO12" s="88">
        <f t="shared" si="26"/>
        <v>0</v>
      </c>
      <c r="AP12" s="113"/>
      <c r="AQ12" s="105">
        <v>0</v>
      </c>
      <c r="AR12" s="66">
        <v>0</v>
      </c>
      <c r="AS12" s="88">
        <f t="shared" si="27"/>
        <v>0</v>
      </c>
      <c r="AT12" s="113"/>
      <c r="AU12" s="106">
        <f t="shared" si="28"/>
        <v>210</v>
      </c>
      <c r="AV12" s="35">
        <f t="shared" si="29"/>
        <v>100</v>
      </c>
      <c r="AW12" s="88">
        <f t="shared" si="30"/>
        <v>110</v>
      </c>
    </row>
    <row r="13" spans="1:49" s="2" customFormat="1" outlineLevel="2" x14ac:dyDescent="0.2">
      <c r="A13" s="5">
        <v>5</v>
      </c>
      <c r="B13" s="6" t="s">
        <v>87</v>
      </c>
      <c r="C13" s="6">
        <v>4</v>
      </c>
      <c r="D13" s="10">
        <f>F12</f>
        <v>42418.2</v>
      </c>
      <c r="E13" s="9">
        <v>0.7</v>
      </c>
      <c r="F13" s="71">
        <f t="shared" si="7"/>
        <v>42418.899999999994</v>
      </c>
      <c r="G13" s="113"/>
      <c r="H13" s="76">
        <v>1</v>
      </c>
      <c r="I13" s="65">
        <v>0</v>
      </c>
      <c r="J13" s="29">
        <f>Resouce!$C$5</f>
        <v>55</v>
      </c>
      <c r="K13" s="25">
        <f t="shared" si="8"/>
        <v>55</v>
      </c>
      <c r="L13" s="35">
        <f t="shared" si="9"/>
        <v>0</v>
      </c>
      <c r="M13" s="39">
        <f t="shared" si="10"/>
        <v>1</v>
      </c>
      <c r="N13" s="88">
        <f t="shared" si="11"/>
        <v>55</v>
      </c>
      <c r="O13" s="113"/>
      <c r="P13" s="87">
        <v>0</v>
      </c>
      <c r="Q13" s="65">
        <v>0</v>
      </c>
      <c r="R13" s="29">
        <f>Resouce!$C$5</f>
        <v>55</v>
      </c>
      <c r="S13" s="25">
        <f t="shared" si="12"/>
        <v>0</v>
      </c>
      <c r="T13" s="35">
        <f t="shared" si="13"/>
        <v>0</v>
      </c>
      <c r="U13" s="39">
        <f t="shared" si="14"/>
        <v>0</v>
      </c>
      <c r="V13" s="88">
        <f t="shared" si="15"/>
        <v>0</v>
      </c>
      <c r="W13" s="113"/>
      <c r="X13" s="9">
        <v>6</v>
      </c>
      <c r="Y13" s="65">
        <v>6</v>
      </c>
      <c r="Z13" s="29">
        <f>Resouce!$C$7</f>
        <v>100</v>
      </c>
      <c r="AA13" s="25">
        <f t="shared" si="16"/>
        <v>600</v>
      </c>
      <c r="AB13" s="35">
        <f t="shared" si="17"/>
        <v>600</v>
      </c>
      <c r="AC13" s="39">
        <f t="shared" si="18"/>
        <v>0</v>
      </c>
      <c r="AD13" s="88">
        <f t="shared" si="19"/>
        <v>0</v>
      </c>
      <c r="AE13" s="113"/>
      <c r="AF13" s="128">
        <f t="shared" si="20"/>
        <v>7</v>
      </c>
      <c r="AG13" s="30">
        <f t="shared" si="21"/>
        <v>655</v>
      </c>
      <c r="AH13" s="38">
        <f t="shared" si="22"/>
        <v>6</v>
      </c>
      <c r="AI13" s="35">
        <f t="shared" si="23"/>
        <v>600</v>
      </c>
      <c r="AJ13" s="39">
        <f t="shared" si="24"/>
        <v>1</v>
      </c>
      <c r="AK13" s="88">
        <f t="shared" si="25"/>
        <v>55</v>
      </c>
      <c r="AL13" s="113"/>
      <c r="AM13" s="105">
        <v>0</v>
      </c>
      <c r="AN13" s="66">
        <v>0</v>
      </c>
      <c r="AO13" s="88">
        <f t="shared" si="26"/>
        <v>0</v>
      </c>
      <c r="AP13" s="113"/>
      <c r="AQ13" s="105">
        <v>0</v>
      </c>
      <c r="AR13" s="66">
        <v>0</v>
      </c>
      <c r="AS13" s="88">
        <f t="shared" si="27"/>
        <v>0</v>
      </c>
      <c r="AT13" s="113"/>
      <c r="AU13" s="106">
        <f t="shared" si="28"/>
        <v>655</v>
      </c>
      <c r="AV13" s="35">
        <f t="shared" si="29"/>
        <v>600</v>
      </c>
      <c r="AW13" s="88">
        <f t="shared" si="30"/>
        <v>55</v>
      </c>
    </row>
    <row r="14" spans="1:49" s="2" customFormat="1" outlineLevel="2" x14ac:dyDescent="0.2">
      <c r="A14" s="5">
        <v>6</v>
      </c>
      <c r="B14" s="6" t="s">
        <v>105</v>
      </c>
      <c r="C14" s="6">
        <v>5</v>
      </c>
      <c r="D14" s="10">
        <f>F13</f>
        <v>42418.899999999994</v>
      </c>
      <c r="E14" s="9">
        <v>0.1</v>
      </c>
      <c r="F14" s="71">
        <f t="shared" si="7"/>
        <v>42418.999999999993</v>
      </c>
      <c r="G14" s="113"/>
      <c r="H14" s="76">
        <v>1</v>
      </c>
      <c r="I14" s="65">
        <v>0</v>
      </c>
      <c r="J14" s="29">
        <f>Resouce!$C$5</f>
        <v>55</v>
      </c>
      <c r="K14" s="25">
        <f t="shared" si="8"/>
        <v>55</v>
      </c>
      <c r="L14" s="35">
        <f t="shared" si="9"/>
        <v>0</v>
      </c>
      <c r="M14" s="39">
        <f t="shared" si="10"/>
        <v>1</v>
      </c>
      <c r="N14" s="88">
        <f t="shared" si="11"/>
        <v>55</v>
      </c>
      <c r="O14" s="113"/>
      <c r="P14" s="87">
        <v>0</v>
      </c>
      <c r="Q14" s="65">
        <v>0</v>
      </c>
      <c r="R14" s="29">
        <f>Resouce!$C$5</f>
        <v>55</v>
      </c>
      <c r="S14" s="25">
        <f t="shared" si="12"/>
        <v>0</v>
      </c>
      <c r="T14" s="35">
        <f t="shared" si="13"/>
        <v>0</v>
      </c>
      <c r="U14" s="39">
        <f t="shared" si="14"/>
        <v>0</v>
      </c>
      <c r="V14" s="88">
        <f t="shared" si="15"/>
        <v>0</v>
      </c>
      <c r="W14" s="113"/>
      <c r="X14" s="9">
        <v>1</v>
      </c>
      <c r="Y14" s="65">
        <v>1</v>
      </c>
      <c r="Z14" s="29">
        <f>Resouce!$C$7</f>
        <v>100</v>
      </c>
      <c r="AA14" s="25">
        <f t="shared" si="16"/>
        <v>100</v>
      </c>
      <c r="AB14" s="35">
        <f t="shared" si="17"/>
        <v>100</v>
      </c>
      <c r="AC14" s="39">
        <f t="shared" si="18"/>
        <v>0</v>
      </c>
      <c r="AD14" s="88">
        <f t="shared" si="19"/>
        <v>0</v>
      </c>
      <c r="AE14" s="113"/>
      <c r="AF14" s="128">
        <f t="shared" si="20"/>
        <v>2</v>
      </c>
      <c r="AG14" s="30">
        <f t="shared" si="21"/>
        <v>155</v>
      </c>
      <c r="AH14" s="38">
        <f t="shared" si="22"/>
        <v>1</v>
      </c>
      <c r="AI14" s="35">
        <f t="shared" si="23"/>
        <v>100</v>
      </c>
      <c r="AJ14" s="39">
        <f t="shared" si="24"/>
        <v>1</v>
      </c>
      <c r="AK14" s="88">
        <f t="shared" si="25"/>
        <v>55</v>
      </c>
      <c r="AL14" s="113"/>
      <c r="AM14" s="105">
        <v>0</v>
      </c>
      <c r="AN14" s="66">
        <v>0</v>
      </c>
      <c r="AO14" s="88">
        <f t="shared" si="26"/>
        <v>0</v>
      </c>
      <c r="AP14" s="113"/>
      <c r="AQ14" s="105">
        <v>0</v>
      </c>
      <c r="AR14" s="66">
        <v>0</v>
      </c>
      <c r="AS14" s="88">
        <f t="shared" si="27"/>
        <v>0</v>
      </c>
      <c r="AT14" s="113"/>
      <c r="AU14" s="106">
        <f t="shared" si="28"/>
        <v>155</v>
      </c>
      <c r="AV14" s="35">
        <f t="shared" si="29"/>
        <v>100</v>
      </c>
      <c r="AW14" s="88">
        <f t="shared" si="30"/>
        <v>55</v>
      </c>
    </row>
    <row r="15" spans="1:49" s="2" customFormat="1" outlineLevel="2" x14ac:dyDescent="0.2">
      <c r="A15" s="5">
        <v>7</v>
      </c>
      <c r="B15" s="6" t="s">
        <v>88</v>
      </c>
      <c r="C15" s="6">
        <v>6</v>
      </c>
      <c r="D15" s="10">
        <f>F14+1</f>
        <v>42419.999999999993</v>
      </c>
      <c r="E15" s="9">
        <v>0.3</v>
      </c>
      <c r="F15" s="71">
        <f>D15</f>
        <v>42419.999999999993</v>
      </c>
      <c r="G15" s="113"/>
      <c r="H15" s="76"/>
      <c r="I15" s="65"/>
      <c r="J15" s="29"/>
      <c r="K15" s="25"/>
      <c r="L15" s="35"/>
      <c r="M15" s="39"/>
      <c r="N15" s="88"/>
      <c r="O15" s="113"/>
      <c r="P15" s="87"/>
      <c r="Q15" s="65"/>
      <c r="R15" s="29"/>
      <c r="S15" s="25"/>
      <c r="T15" s="35"/>
      <c r="U15" s="39"/>
      <c r="V15" s="88"/>
      <c r="W15" s="113"/>
      <c r="X15" s="9">
        <v>2</v>
      </c>
      <c r="Y15" s="65">
        <v>2</v>
      </c>
      <c r="Z15" s="29">
        <f>Resouce!$C$7</f>
        <v>100</v>
      </c>
      <c r="AA15" s="25">
        <f t="shared" ref="AA15:AA18" si="33">Z15*X15</f>
        <v>200</v>
      </c>
      <c r="AB15" s="35">
        <f t="shared" ref="AB15:AB18" si="34">Y15*Z15</f>
        <v>200</v>
      </c>
      <c r="AC15" s="39">
        <f t="shared" ref="AC15:AC18" si="35">X15-Y15</f>
        <v>0</v>
      </c>
      <c r="AD15" s="88">
        <f t="shared" ref="AD15:AD18" si="36">AA15-AB15</f>
        <v>0</v>
      </c>
      <c r="AE15" s="113"/>
      <c r="AF15" s="128">
        <f t="shared" ref="AF15:AF18" si="37">H15+P15+X15</f>
        <v>2</v>
      </c>
      <c r="AG15" s="30">
        <f t="shared" ref="AG15:AG18" si="38">K15+S15+AA15</f>
        <v>200</v>
      </c>
      <c r="AH15" s="38">
        <f t="shared" ref="AH15:AH18" si="39">I15+Q15+Y15</f>
        <v>2</v>
      </c>
      <c r="AI15" s="35">
        <f t="shared" ref="AI15:AI18" si="40">L15+T15+AB15</f>
        <v>200</v>
      </c>
      <c r="AJ15" s="39">
        <f t="shared" ref="AJ15:AJ18" si="41">M15+U15+AC15</f>
        <v>0</v>
      </c>
      <c r="AK15" s="88">
        <f t="shared" ref="AK15:AK18" si="42">N15+V15+AD15</f>
        <v>0</v>
      </c>
      <c r="AL15" s="113"/>
      <c r="AM15" s="105">
        <v>0</v>
      </c>
      <c r="AN15" s="66">
        <v>0</v>
      </c>
      <c r="AO15" s="88">
        <f t="shared" ref="AO15:AO18" si="43">AM15-AN15</f>
        <v>0</v>
      </c>
      <c r="AP15" s="113"/>
      <c r="AQ15" s="105">
        <v>0</v>
      </c>
      <c r="AR15" s="66">
        <v>0</v>
      </c>
      <c r="AS15" s="88">
        <f t="shared" ref="AS15:AS18" si="44">AQ15-AR15</f>
        <v>0</v>
      </c>
      <c r="AT15" s="113"/>
      <c r="AU15" s="106">
        <f t="shared" ref="AU15:AU18" si="45">AG15+AM15+AQ15</f>
        <v>200</v>
      </c>
      <c r="AV15" s="35">
        <f t="shared" ref="AV15:AV18" si="46">AI15+AN15+AR15</f>
        <v>200</v>
      </c>
      <c r="AW15" s="88">
        <f t="shared" ref="AW15:AW18" si="47">AU15-AV15</f>
        <v>0</v>
      </c>
    </row>
    <row r="16" spans="1:49" s="2" customFormat="1" outlineLevel="2" x14ac:dyDescent="0.2">
      <c r="A16" s="5">
        <v>8</v>
      </c>
      <c r="B16" s="6" t="s">
        <v>89</v>
      </c>
      <c r="C16" s="6">
        <v>7</v>
      </c>
      <c r="D16" s="10">
        <v>42419</v>
      </c>
      <c r="E16" s="9">
        <v>0.3</v>
      </c>
      <c r="F16" s="71">
        <f>D16</f>
        <v>42419</v>
      </c>
      <c r="G16" s="113"/>
      <c r="H16" s="76"/>
      <c r="I16" s="65"/>
      <c r="J16" s="29"/>
      <c r="K16" s="25"/>
      <c r="L16" s="35"/>
      <c r="M16" s="39"/>
      <c r="N16" s="88"/>
      <c r="O16" s="113"/>
      <c r="P16" s="87"/>
      <c r="Q16" s="65"/>
      <c r="R16" s="29"/>
      <c r="S16" s="25"/>
      <c r="T16" s="35"/>
      <c r="U16" s="39"/>
      <c r="V16" s="88"/>
      <c r="W16" s="113"/>
      <c r="X16" s="9">
        <v>2</v>
      </c>
      <c r="Y16" s="65">
        <v>2</v>
      </c>
      <c r="Z16" s="29">
        <f>Resouce!$C$7</f>
        <v>100</v>
      </c>
      <c r="AA16" s="25">
        <f t="shared" si="33"/>
        <v>200</v>
      </c>
      <c r="AB16" s="35">
        <f t="shared" si="34"/>
        <v>200</v>
      </c>
      <c r="AC16" s="39">
        <f t="shared" si="35"/>
        <v>0</v>
      </c>
      <c r="AD16" s="88">
        <f t="shared" si="36"/>
        <v>0</v>
      </c>
      <c r="AE16" s="113"/>
      <c r="AF16" s="128">
        <f t="shared" si="37"/>
        <v>2</v>
      </c>
      <c r="AG16" s="30">
        <f t="shared" si="38"/>
        <v>200</v>
      </c>
      <c r="AH16" s="38">
        <f t="shared" si="39"/>
        <v>2</v>
      </c>
      <c r="AI16" s="35">
        <f t="shared" si="40"/>
        <v>200</v>
      </c>
      <c r="AJ16" s="39">
        <f t="shared" si="41"/>
        <v>0</v>
      </c>
      <c r="AK16" s="88">
        <f t="shared" si="42"/>
        <v>0</v>
      </c>
      <c r="AL16" s="113"/>
      <c r="AM16" s="105">
        <v>0</v>
      </c>
      <c r="AN16" s="66">
        <v>0</v>
      </c>
      <c r="AO16" s="88">
        <f t="shared" si="43"/>
        <v>0</v>
      </c>
      <c r="AP16" s="113"/>
      <c r="AQ16" s="105">
        <v>0</v>
      </c>
      <c r="AR16" s="66">
        <v>0</v>
      </c>
      <c r="AS16" s="88">
        <f t="shared" si="44"/>
        <v>0</v>
      </c>
      <c r="AT16" s="113"/>
      <c r="AU16" s="106">
        <f t="shared" si="45"/>
        <v>200</v>
      </c>
      <c r="AV16" s="35">
        <f t="shared" si="46"/>
        <v>200</v>
      </c>
      <c r="AW16" s="88">
        <f t="shared" si="47"/>
        <v>0</v>
      </c>
    </row>
    <row r="17" spans="1:49" s="2" customFormat="1" outlineLevel="2" x14ac:dyDescent="0.2">
      <c r="A17" s="5">
        <v>9</v>
      </c>
      <c r="B17" s="6" t="s">
        <v>90</v>
      </c>
      <c r="C17" s="6">
        <v>8</v>
      </c>
      <c r="D17" s="10">
        <v>42419</v>
      </c>
      <c r="E17" s="9">
        <v>0.2</v>
      </c>
      <c r="F17" s="71">
        <f>D17</f>
        <v>42419</v>
      </c>
      <c r="G17" s="113"/>
      <c r="H17" s="76"/>
      <c r="I17" s="65"/>
      <c r="J17" s="29"/>
      <c r="K17" s="25"/>
      <c r="L17" s="35"/>
      <c r="M17" s="39"/>
      <c r="N17" s="88"/>
      <c r="O17" s="113"/>
      <c r="P17" s="87"/>
      <c r="Q17" s="65"/>
      <c r="R17" s="29"/>
      <c r="S17" s="25"/>
      <c r="T17" s="35"/>
      <c r="U17" s="39"/>
      <c r="V17" s="88"/>
      <c r="W17" s="113"/>
      <c r="X17" s="9">
        <v>1</v>
      </c>
      <c r="Y17" s="65">
        <v>1</v>
      </c>
      <c r="Z17" s="29">
        <f>Resouce!$C$7</f>
        <v>100</v>
      </c>
      <c r="AA17" s="25">
        <f t="shared" si="33"/>
        <v>100</v>
      </c>
      <c r="AB17" s="35">
        <f t="shared" si="34"/>
        <v>100</v>
      </c>
      <c r="AC17" s="39">
        <f t="shared" si="35"/>
        <v>0</v>
      </c>
      <c r="AD17" s="88">
        <f t="shared" si="36"/>
        <v>0</v>
      </c>
      <c r="AE17" s="113"/>
      <c r="AF17" s="128">
        <f t="shared" si="37"/>
        <v>1</v>
      </c>
      <c r="AG17" s="30">
        <f t="shared" si="38"/>
        <v>100</v>
      </c>
      <c r="AH17" s="38">
        <f t="shared" si="39"/>
        <v>1</v>
      </c>
      <c r="AI17" s="35">
        <f t="shared" si="40"/>
        <v>100</v>
      </c>
      <c r="AJ17" s="39">
        <f t="shared" si="41"/>
        <v>0</v>
      </c>
      <c r="AK17" s="88">
        <f t="shared" si="42"/>
        <v>0</v>
      </c>
      <c r="AL17" s="113"/>
      <c r="AM17" s="105">
        <v>0</v>
      </c>
      <c r="AN17" s="66">
        <v>0</v>
      </c>
      <c r="AO17" s="88">
        <f t="shared" si="43"/>
        <v>0</v>
      </c>
      <c r="AP17" s="113"/>
      <c r="AQ17" s="105">
        <v>0</v>
      </c>
      <c r="AR17" s="66">
        <v>0</v>
      </c>
      <c r="AS17" s="88">
        <f t="shared" si="44"/>
        <v>0</v>
      </c>
      <c r="AT17" s="113"/>
      <c r="AU17" s="106">
        <f t="shared" si="45"/>
        <v>100</v>
      </c>
      <c r="AV17" s="35">
        <f t="shared" si="46"/>
        <v>100</v>
      </c>
      <c r="AW17" s="88">
        <f t="shared" si="47"/>
        <v>0</v>
      </c>
    </row>
    <row r="18" spans="1:49" s="2" customFormat="1" outlineLevel="2" x14ac:dyDescent="0.2">
      <c r="A18" s="5">
        <v>10</v>
      </c>
      <c r="B18" s="6" t="s">
        <v>91</v>
      </c>
      <c r="C18" s="6">
        <v>9</v>
      </c>
      <c r="D18" s="10">
        <v>42419</v>
      </c>
      <c r="E18" s="9">
        <v>0.2</v>
      </c>
      <c r="F18" s="71">
        <v>42419</v>
      </c>
      <c r="G18" s="113"/>
      <c r="H18" s="76"/>
      <c r="I18" s="65"/>
      <c r="J18" s="29"/>
      <c r="K18" s="25"/>
      <c r="L18" s="35"/>
      <c r="M18" s="39"/>
      <c r="N18" s="88"/>
      <c r="O18" s="113"/>
      <c r="P18" s="87"/>
      <c r="Q18" s="65"/>
      <c r="R18" s="29"/>
      <c r="S18" s="25"/>
      <c r="T18" s="35"/>
      <c r="U18" s="39"/>
      <c r="V18" s="88"/>
      <c r="W18" s="113"/>
      <c r="X18" s="9">
        <v>3</v>
      </c>
      <c r="Y18" s="65">
        <v>3</v>
      </c>
      <c r="Z18" s="29">
        <f>Resouce!$C$7</f>
        <v>100</v>
      </c>
      <c r="AA18" s="25">
        <f t="shared" si="33"/>
        <v>300</v>
      </c>
      <c r="AB18" s="35">
        <f t="shared" si="34"/>
        <v>300</v>
      </c>
      <c r="AC18" s="39">
        <f t="shared" si="35"/>
        <v>0</v>
      </c>
      <c r="AD18" s="88">
        <f t="shared" si="36"/>
        <v>0</v>
      </c>
      <c r="AE18" s="113"/>
      <c r="AF18" s="128">
        <f t="shared" si="37"/>
        <v>3</v>
      </c>
      <c r="AG18" s="30">
        <f t="shared" si="38"/>
        <v>300</v>
      </c>
      <c r="AH18" s="38">
        <f t="shared" si="39"/>
        <v>3</v>
      </c>
      <c r="AI18" s="35">
        <f t="shared" si="40"/>
        <v>300</v>
      </c>
      <c r="AJ18" s="39">
        <f t="shared" si="41"/>
        <v>0</v>
      </c>
      <c r="AK18" s="88">
        <f t="shared" si="42"/>
        <v>0</v>
      </c>
      <c r="AL18" s="113"/>
      <c r="AM18" s="105">
        <v>0</v>
      </c>
      <c r="AN18" s="66">
        <v>0</v>
      </c>
      <c r="AO18" s="88">
        <f t="shared" si="43"/>
        <v>0</v>
      </c>
      <c r="AP18" s="113"/>
      <c r="AQ18" s="105">
        <v>0</v>
      </c>
      <c r="AR18" s="66">
        <v>0</v>
      </c>
      <c r="AS18" s="88">
        <f t="shared" si="44"/>
        <v>0</v>
      </c>
      <c r="AT18" s="113"/>
      <c r="AU18" s="106">
        <f t="shared" si="45"/>
        <v>300</v>
      </c>
      <c r="AV18" s="35">
        <f t="shared" si="46"/>
        <v>300</v>
      </c>
      <c r="AW18" s="88">
        <f t="shared" si="47"/>
        <v>0</v>
      </c>
    </row>
    <row r="19" spans="1:49" s="1" customFormat="1" outlineLevel="1" x14ac:dyDescent="0.2">
      <c r="A19" s="5"/>
      <c r="B19" s="12" t="s">
        <v>9</v>
      </c>
      <c r="C19" s="12"/>
      <c r="D19" s="8"/>
      <c r="E19" s="37">
        <f>SUM(E9:E18)</f>
        <v>3</v>
      </c>
      <c r="F19" s="72"/>
      <c r="G19" s="114"/>
      <c r="H19" s="89">
        <f>SUM(H9:H18)</f>
        <v>10</v>
      </c>
      <c r="I19" s="89">
        <f>SUM(I9:I18)</f>
        <v>0</v>
      </c>
      <c r="J19" s="126"/>
      <c r="K19" s="126">
        <f>SUM(K9:K18)</f>
        <v>550</v>
      </c>
      <c r="L19" s="126">
        <f>SUM(L9:L18)</f>
        <v>0</v>
      </c>
      <c r="M19" s="89">
        <f>SUM(M9:M18)</f>
        <v>10</v>
      </c>
      <c r="N19" s="126">
        <f>SUM(N9:N18)</f>
        <v>550</v>
      </c>
      <c r="O19" s="114"/>
      <c r="P19" s="89">
        <f>SUM(P9:P18)</f>
        <v>0</v>
      </c>
      <c r="Q19" s="89">
        <f>SUM(Q9:Q18)</f>
        <v>0</v>
      </c>
      <c r="R19" s="126"/>
      <c r="S19" s="126">
        <f>SUM(S9:S18)</f>
        <v>0</v>
      </c>
      <c r="T19" s="126">
        <f>SUM(T9:T18)</f>
        <v>0</v>
      </c>
      <c r="U19" s="89">
        <f>SUM(U9:U18)</f>
        <v>0</v>
      </c>
      <c r="V19" s="126">
        <f>SUM(V9:V18)</f>
        <v>0</v>
      </c>
      <c r="W19" s="114"/>
      <c r="X19" s="89">
        <f>SUM(X9:X18)</f>
        <v>24</v>
      </c>
      <c r="Y19" s="89">
        <f>SUM(Y9:Y18)</f>
        <v>24</v>
      </c>
      <c r="Z19" s="126"/>
      <c r="AA19" s="126">
        <f t="shared" ref="AA19:AW19" si="48">SUM(AA9:AA18)</f>
        <v>2400</v>
      </c>
      <c r="AB19" s="126">
        <f t="shared" si="48"/>
        <v>2400</v>
      </c>
      <c r="AC19" s="89">
        <f t="shared" si="48"/>
        <v>0</v>
      </c>
      <c r="AD19" s="126">
        <f t="shared" si="48"/>
        <v>0</v>
      </c>
      <c r="AE19" s="89">
        <f t="shared" si="48"/>
        <v>0</v>
      </c>
      <c r="AF19" s="127">
        <f t="shared" si="48"/>
        <v>34</v>
      </c>
      <c r="AG19" s="130">
        <f t="shared" si="48"/>
        <v>2950</v>
      </c>
      <c r="AH19" s="89">
        <f t="shared" si="48"/>
        <v>24</v>
      </c>
      <c r="AI19" s="126">
        <f t="shared" si="48"/>
        <v>2400</v>
      </c>
      <c r="AJ19" s="89">
        <f t="shared" si="48"/>
        <v>10</v>
      </c>
      <c r="AK19" s="126">
        <f t="shared" si="48"/>
        <v>550</v>
      </c>
      <c r="AL19" s="89">
        <f t="shared" si="48"/>
        <v>0</v>
      </c>
      <c r="AM19" s="126">
        <f t="shared" si="48"/>
        <v>0</v>
      </c>
      <c r="AN19" s="126">
        <f t="shared" si="48"/>
        <v>0</v>
      </c>
      <c r="AO19" s="126">
        <f t="shared" si="48"/>
        <v>0</v>
      </c>
      <c r="AP19" s="126">
        <f t="shared" si="48"/>
        <v>0</v>
      </c>
      <c r="AQ19" s="126">
        <f t="shared" si="48"/>
        <v>0</v>
      </c>
      <c r="AR19" s="126">
        <f t="shared" si="48"/>
        <v>0</v>
      </c>
      <c r="AS19" s="126">
        <f t="shared" si="48"/>
        <v>0</v>
      </c>
      <c r="AT19" s="89">
        <f t="shared" si="48"/>
        <v>0</v>
      </c>
      <c r="AU19" s="126">
        <f t="shared" si="48"/>
        <v>2950</v>
      </c>
      <c r="AV19" s="126">
        <f t="shared" si="48"/>
        <v>2400</v>
      </c>
      <c r="AW19" s="126">
        <f t="shared" si="48"/>
        <v>550</v>
      </c>
    </row>
    <row r="20" spans="1:49" s="1" customFormat="1" outlineLevel="1" x14ac:dyDescent="0.2">
      <c r="A20" s="33"/>
      <c r="B20" s="33" t="s">
        <v>92</v>
      </c>
      <c r="C20" s="33"/>
      <c r="D20" s="18">
        <f>F18+E19</f>
        <v>42422</v>
      </c>
      <c r="E20" s="42">
        <f>E26</f>
        <v>5</v>
      </c>
      <c r="F20" s="70">
        <f>E20+D20</f>
        <v>42427</v>
      </c>
      <c r="G20" s="112"/>
      <c r="H20" s="34"/>
      <c r="I20" s="34"/>
      <c r="J20" s="34"/>
      <c r="K20" s="34"/>
      <c r="L20" s="34"/>
      <c r="M20" s="34"/>
      <c r="N20" s="86"/>
      <c r="O20" s="112"/>
      <c r="P20" s="91"/>
      <c r="Q20" s="34"/>
      <c r="R20" s="34"/>
      <c r="S20" s="34"/>
      <c r="T20" s="34"/>
      <c r="U20" s="34"/>
      <c r="V20" s="86"/>
      <c r="W20" s="112"/>
      <c r="X20" s="91"/>
      <c r="Y20" s="34"/>
      <c r="Z20" s="34"/>
      <c r="AA20" s="34"/>
      <c r="AB20" s="34"/>
      <c r="AC20" s="34"/>
      <c r="AD20" s="86"/>
      <c r="AE20" s="112"/>
      <c r="AF20" s="91"/>
      <c r="AG20" s="34"/>
      <c r="AH20" s="34"/>
      <c r="AI20" s="34"/>
      <c r="AJ20" s="34"/>
      <c r="AK20" s="86"/>
      <c r="AL20" s="112"/>
      <c r="AM20" s="104"/>
      <c r="AN20" s="26"/>
      <c r="AO20" s="86"/>
      <c r="AP20" s="112"/>
      <c r="AQ20" s="104"/>
      <c r="AR20" s="26"/>
      <c r="AS20" s="86"/>
      <c r="AT20" s="112"/>
      <c r="AU20" s="104"/>
      <c r="AV20" s="26"/>
      <c r="AW20" s="86"/>
    </row>
    <row r="21" spans="1:49" s="2" customFormat="1" outlineLevel="2" x14ac:dyDescent="0.2">
      <c r="A21" s="5">
        <v>11</v>
      </c>
      <c r="B21" s="6" t="s">
        <v>93</v>
      </c>
      <c r="C21" s="6">
        <v>10</v>
      </c>
      <c r="D21" s="10">
        <f>D20</f>
        <v>42422</v>
      </c>
      <c r="E21" s="9">
        <v>2.5</v>
      </c>
      <c r="F21" s="71">
        <f>D21+E21</f>
        <v>42424.5</v>
      </c>
      <c r="G21" s="113"/>
      <c r="H21" s="76">
        <v>0</v>
      </c>
      <c r="I21" s="65">
        <v>0</v>
      </c>
      <c r="J21" s="29">
        <f>Resouce!$C$5</f>
        <v>55</v>
      </c>
      <c r="K21" s="25">
        <f>J21*H21</f>
        <v>0</v>
      </c>
      <c r="L21" s="35">
        <f>I21*J21</f>
        <v>0</v>
      </c>
      <c r="M21" s="39">
        <f>H21-I21</f>
        <v>0</v>
      </c>
      <c r="N21" s="88">
        <f>K21-L21</f>
        <v>0</v>
      </c>
      <c r="O21" s="113"/>
      <c r="P21" s="87">
        <v>0</v>
      </c>
      <c r="Q21" s="65">
        <v>0</v>
      </c>
      <c r="R21" s="29">
        <f>Resouce!$C$5</f>
        <v>55</v>
      </c>
      <c r="S21" s="25">
        <f>R21*P21</f>
        <v>0</v>
      </c>
      <c r="T21" s="35">
        <f>Q21*R21</f>
        <v>0</v>
      </c>
      <c r="U21" s="39">
        <f>P21-Q21</f>
        <v>0</v>
      </c>
      <c r="V21" s="88">
        <f>S21-T21</f>
        <v>0</v>
      </c>
      <c r="W21" s="113"/>
      <c r="X21" s="87">
        <v>20</v>
      </c>
      <c r="Y21" s="65">
        <v>0</v>
      </c>
      <c r="Z21" s="29">
        <f>Resouce!$C$7</f>
        <v>100</v>
      </c>
      <c r="AA21" s="25">
        <f>Z21*X21</f>
        <v>2000</v>
      </c>
      <c r="AB21" s="35">
        <f>Y21*Z21</f>
        <v>0</v>
      </c>
      <c r="AC21" s="39">
        <f>X21-Y21</f>
        <v>20</v>
      </c>
      <c r="AD21" s="88">
        <f>AA21-AB21</f>
        <v>2000</v>
      </c>
      <c r="AE21" s="113"/>
      <c r="AF21" s="128">
        <f t="shared" ref="AF21:AF25" si="49">H21+P21+X21</f>
        <v>20</v>
      </c>
      <c r="AG21" s="30">
        <f t="shared" ref="AG21:AG25" si="50">K21+S21+AA21</f>
        <v>2000</v>
      </c>
      <c r="AH21" s="38">
        <f t="shared" ref="AH21:AH25" si="51">I21+Q21+Y21</f>
        <v>0</v>
      </c>
      <c r="AI21" s="35">
        <f t="shared" ref="AI21:AI25" si="52">L21+T21+AB21</f>
        <v>0</v>
      </c>
      <c r="AJ21" s="39">
        <f t="shared" ref="AJ21:AJ25" si="53">M21+U21+AC21</f>
        <v>20</v>
      </c>
      <c r="AK21" s="88">
        <f t="shared" ref="AK21:AK25" si="54">N21+V21+AD21</f>
        <v>2000</v>
      </c>
      <c r="AL21" s="113"/>
      <c r="AM21" s="105">
        <v>0</v>
      </c>
      <c r="AN21" s="66">
        <v>0</v>
      </c>
      <c r="AO21" s="88">
        <f>AM21-AN21</f>
        <v>0</v>
      </c>
      <c r="AP21" s="113"/>
      <c r="AQ21" s="105">
        <v>0</v>
      </c>
      <c r="AR21" s="66">
        <v>0</v>
      </c>
      <c r="AS21" s="88">
        <f>AQ21-AR21</f>
        <v>0</v>
      </c>
      <c r="AT21" s="113"/>
      <c r="AU21" s="106">
        <f>AG21+AM21+AQ21</f>
        <v>2000</v>
      </c>
      <c r="AV21" s="35">
        <f>AI21+AN21+AR21</f>
        <v>0</v>
      </c>
      <c r="AW21" s="88">
        <f>AU21-AV21</f>
        <v>2000</v>
      </c>
    </row>
    <row r="22" spans="1:49" s="2" customFormat="1" outlineLevel="2" x14ac:dyDescent="0.2">
      <c r="A22" s="5">
        <v>12</v>
      </c>
      <c r="B22" s="6" t="s">
        <v>94</v>
      </c>
      <c r="C22" s="6">
        <v>10</v>
      </c>
      <c r="D22" s="10">
        <f>D21</f>
        <v>42422</v>
      </c>
      <c r="E22" s="9">
        <v>0.5</v>
      </c>
      <c r="F22" s="71">
        <v>42426</v>
      </c>
      <c r="G22" s="113"/>
      <c r="H22" s="76">
        <v>0</v>
      </c>
      <c r="I22" s="65">
        <v>0</v>
      </c>
      <c r="J22" s="29">
        <f>Resouce!$C$5</f>
        <v>55</v>
      </c>
      <c r="K22" s="25">
        <f t="shared" ref="K22:K25" si="55">J22*H22</f>
        <v>0</v>
      </c>
      <c r="L22" s="35">
        <f t="shared" ref="L22:L25" si="56">I22*J22</f>
        <v>0</v>
      </c>
      <c r="M22" s="39">
        <f t="shared" ref="M22:M25" si="57">H22-I22</f>
        <v>0</v>
      </c>
      <c r="N22" s="88">
        <f t="shared" ref="N22:N25" si="58">K22-L22</f>
        <v>0</v>
      </c>
      <c r="O22" s="113"/>
      <c r="P22" s="87">
        <v>0</v>
      </c>
      <c r="Q22" s="65">
        <v>0</v>
      </c>
      <c r="R22" s="29">
        <f>Resouce!$C$5</f>
        <v>55</v>
      </c>
      <c r="S22" s="25">
        <f t="shared" ref="S22:S25" si="59">R22*P22</f>
        <v>0</v>
      </c>
      <c r="T22" s="35">
        <f t="shared" ref="T22:T25" si="60">Q22*R22</f>
        <v>0</v>
      </c>
      <c r="U22" s="39">
        <f t="shared" ref="U22:U25" si="61">P22-Q22</f>
        <v>0</v>
      </c>
      <c r="V22" s="88">
        <f t="shared" ref="V22:V25" si="62">S22-T22</f>
        <v>0</v>
      </c>
      <c r="W22" s="113"/>
      <c r="X22" s="87">
        <v>4</v>
      </c>
      <c r="Y22" s="65">
        <v>0</v>
      </c>
      <c r="Z22" s="29">
        <f>Resouce!$C$7</f>
        <v>100</v>
      </c>
      <c r="AA22" s="25">
        <f t="shared" ref="AA22:AA25" si="63">Z22*X22</f>
        <v>400</v>
      </c>
      <c r="AB22" s="35">
        <f t="shared" ref="AB22:AB25" si="64">Y22*Z22</f>
        <v>0</v>
      </c>
      <c r="AC22" s="39">
        <f t="shared" ref="AC22:AC25" si="65">X22-Y22</f>
        <v>4</v>
      </c>
      <c r="AD22" s="88">
        <f t="shared" ref="AD22:AD25" si="66">AA22-AB22</f>
        <v>400</v>
      </c>
      <c r="AE22" s="113"/>
      <c r="AF22" s="128">
        <f t="shared" si="49"/>
        <v>4</v>
      </c>
      <c r="AG22" s="30">
        <f t="shared" si="50"/>
        <v>400</v>
      </c>
      <c r="AH22" s="38">
        <f t="shared" si="51"/>
        <v>0</v>
      </c>
      <c r="AI22" s="35">
        <f t="shared" si="52"/>
        <v>0</v>
      </c>
      <c r="AJ22" s="39">
        <f t="shared" si="53"/>
        <v>4</v>
      </c>
      <c r="AK22" s="88">
        <f t="shared" si="54"/>
        <v>400</v>
      </c>
      <c r="AL22" s="113"/>
      <c r="AM22" s="105">
        <v>0</v>
      </c>
      <c r="AN22" s="66">
        <v>0</v>
      </c>
      <c r="AO22" s="88">
        <f t="shared" ref="AO22:AO25" si="67">AM22-AN22</f>
        <v>0</v>
      </c>
      <c r="AP22" s="113"/>
      <c r="AQ22" s="105">
        <v>0</v>
      </c>
      <c r="AR22" s="66">
        <v>0</v>
      </c>
      <c r="AS22" s="88">
        <f t="shared" ref="AS22:AS25" si="68">AQ22-AR22</f>
        <v>0</v>
      </c>
      <c r="AT22" s="113"/>
      <c r="AU22" s="106">
        <f t="shared" ref="AU22:AU25" si="69">AG22+AM22+AQ22</f>
        <v>400</v>
      </c>
      <c r="AV22" s="35">
        <f t="shared" ref="AV22:AV25" si="70">AI22+AN22+AR22</f>
        <v>0</v>
      </c>
      <c r="AW22" s="88">
        <f t="shared" ref="AW22:AW25" si="71">AU22-AV22</f>
        <v>400</v>
      </c>
    </row>
    <row r="23" spans="1:49" s="2" customFormat="1" outlineLevel="2" x14ac:dyDescent="0.2">
      <c r="A23" s="5">
        <v>13</v>
      </c>
      <c r="B23" s="6" t="s">
        <v>106</v>
      </c>
      <c r="C23" s="6">
        <v>10</v>
      </c>
      <c r="D23" s="10">
        <f>D22</f>
        <v>42422</v>
      </c>
      <c r="E23" s="9">
        <v>0.5</v>
      </c>
      <c r="F23" s="71">
        <v>42426</v>
      </c>
      <c r="G23" s="113"/>
      <c r="H23" s="76">
        <v>1</v>
      </c>
      <c r="I23" s="65">
        <v>0</v>
      </c>
      <c r="J23" s="29">
        <f>Resouce!$C$5</f>
        <v>55</v>
      </c>
      <c r="K23" s="25">
        <f t="shared" si="55"/>
        <v>55</v>
      </c>
      <c r="L23" s="35">
        <f t="shared" si="56"/>
        <v>0</v>
      </c>
      <c r="M23" s="39">
        <f t="shared" si="57"/>
        <v>1</v>
      </c>
      <c r="N23" s="88">
        <f t="shared" si="58"/>
        <v>55</v>
      </c>
      <c r="O23" s="113"/>
      <c r="P23" s="87">
        <v>0</v>
      </c>
      <c r="Q23" s="65">
        <v>0</v>
      </c>
      <c r="R23" s="29">
        <f>Resouce!$C$5</f>
        <v>55</v>
      </c>
      <c r="S23" s="25">
        <f t="shared" si="59"/>
        <v>0</v>
      </c>
      <c r="T23" s="35">
        <f t="shared" si="60"/>
        <v>0</v>
      </c>
      <c r="U23" s="39">
        <f t="shared" si="61"/>
        <v>0</v>
      </c>
      <c r="V23" s="88">
        <f t="shared" si="62"/>
        <v>0</v>
      </c>
      <c r="W23" s="113"/>
      <c r="X23" s="87">
        <v>4</v>
      </c>
      <c r="Y23" s="65">
        <v>0</v>
      </c>
      <c r="Z23" s="29">
        <f>Resouce!$C$7</f>
        <v>100</v>
      </c>
      <c r="AA23" s="25">
        <f t="shared" si="63"/>
        <v>400</v>
      </c>
      <c r="AB23" s="35">
        <f t="shared" si="64"/>
        <v>0</v>
      </c>
      <c r="AC23" s="39">
        <f t="shared" si="65"/>
        <v>4</v>
      </c>
      <c r="AD23" s="88">
        <f t="shared" si="66"/>
        <v>400</v>
      </c>
      <c r="AE23" s="113"/>
      <c r="AF23" s="128">
        <f t="shared" si="49"/>
        <v>5</v>
      </c>
      <c r="AG23" s="30">
        <f t="shared" si="50"/>
        <v>455</v>
      </c>
      <c r="AH23" s="38">
        <f t="shared" si="51"/>
        <v>0</v>
      </c>
      <c r="AI23" s="35">
        <f t="shared" si="52"/>
        <v>0</v>
      </c>
      <c r="AJ23" s="39">
        <f t="shared" si="53"/>
        <v>5</v>
      </c>
      <c r="AK23" s="88">
        <f t="shared" si="54"/>
        <v>455</v>
      </c>
      <c r="AL23" s="113"/>
      <c r="AM23" s="105">
        <v>0</v>
      </c>
      <c r="AN23" s="66">
        <v>0</v>
      </c>
      <c r="AO23" s="88">
        <f t="shared" si="67"/>
        <v>0</v>
      </c>
      <c r="AP23" s="113"/>
      <c r="AQ23" s="105">
        <v>0</v>
      </c>
      <c r="AR23" s="66">
        <v>0</v>
      </c>
      <c r="AS23" s="88">
        <f t="shared" si="68"/>
        <v>0</v>
      </c>
      <c r="AT23" s="113"/>
      <c r="AU23" s="106">
        <f t="shared" si="69"/>
        <v>455</v>
      </c>
      <c r="AV23" s="35">
        <f t="shared" si="70"/>
        <v>0</v>
      </c>
      <c r="AW23" s="88">
        <f t="shared" si="71"/>
        <v>455</v>
      </c>
    </row>
    <row r="24" spans="1:49" s="2" customFormat="1" outlineLevel="2" x14ac:dyDescent="0.2">
      <c r="A24" s="5">
        <f t="shared" ref="A24:A25" si="72">A23+1</f>
        <v>14</v>
      </c>
      <c r="B24" s="6" t="s">
        <v>95</v>
      </c>
      <c r="C24" s="6">
        <v>10</v>
      </c>
      <c r="D24" s="10">
        <f>D23</f>
        <v>42422</v>
      </c>
      <c r="E24" s="9">
        <v>1</v>
      </c>
      <c r="F24" s="71">
        <v>42426</v>
      </c>
      <c r="G24" s="113"/>
      <c r="H24" s="76">
        <v>0</v>
      </c>
      <c r="I24" s="65">
        <v>0</v>
      </c>
      <c r="J24" s="29">
        <f>Resouce!$C$5</f>
        <v>55</v>
      </c>
      <c r="K24" s="25">
        <f t="shared" si="55"/>
        <v>0</v>
      </c>
      <c r="L24" s="35">
        <f t="shared" si="56"/>
        <v>0</v>
      </c>
      <c r="M24" s="39">
        <f t="shared" si="57"/>
        <v>0</v>
      </c>
      <c r="N24" s="88">
        <f t="shared" si="58"/>
        <v>0</v>
      </c>
      <c r="O24" s="113"/>
      <c r="P24" s="87">
        <v>0</v>
      </c>
      <c r="Q24" s="65">
        <v>0</v>
      </c>
      <c r="R24" s="29">
        <f>Resouce!$C$5</f>
        <v>55</v>
      </c>
      <c r="S24" s="25">
        <f t="shared" si="59"/>
        <v>0</v>
      </c>
      <c r="T24" s="35">
        <f t="shared" si="60"/>
        <v>0</v>
      </c>
      <c r="U24" s="39">
        <f t="shared" si="61"/>
        <v>0</v>
      </c>
      <c r="V24" s="88">
        <f t="shared" si="62"/>
        <v>0</v>
      </c>
      <c r="W24" s="113"/>
      <c r="X24" s="87">
        <v>8</v>
      </c>
      <c r="Y24" s="65">
        <v>0</v>
      </c>
      <c r="Z24" s="29">
        <f>Resouce!$C$7</f>
        <v>100</v>
      </c>
      <c r="AA24" s="25">
        <f t="shared" si="63"/>
        <v>800</v>
      </c>
      <c r="AB24" s="35">
        <f t="shared" si="64"/>
        <v>0</v>
      </c>
      <c r="AC24" s="39">
        <f t="shared" si="65"/>
        <v>8</v>
      </c>
      <c r="AD24" s="88">
        <f t="shared" si="66"/>
        <v>800</v>
      </c>
      <c r="AE24" s="113"/>
      <c r="AF24" s="128">
        <f t="shared" si="49"/>
        <v>8</v>
      </c>
      <c r="AG24" s="30">
        <f t="shared" si="50"/>
        <v>800</v>
      </c>
      <c r="AH24" s="38">
        <f t="shared" si="51"/>
        <v>0</v>
      </c>
      <c r="AI24" s="35">
        <f t="shared" si="52"/>
        <v>0</v>
      </c>
      <c r="AJ24" s="39">
        <f t="shared" si="53"/>
        <v>8</v>
      </c>
      <c r="AK24" s="88">
        <f t="shared" si="54"/>
        <v>800</v>
      </c>
      <c r="AL24" s="113"/>
      <c r="AM24" s="105">
        <v>0</v>
      </c>
      <c r="AN24" s="66">
        <v>0</v>
      </c>
      <c r="AO24" s="88">
        <f t="shared" si="67"/>
        <v>0</v>
      </c>
      <c r="AP24" s="113"/>
      <c r="AQ24" s="105">
        <v>0</v>
      </c>
      <c r="AR24" s="66">
        <v>0</v>
      </c>
      <c r="AS24" s="88">
        <f t="shared" si="68"/>
        <v>0</v>
      </c>
      <c r="AT24" s="113"/>
      <c r="AU24" s="106">
        <f t="shared" si="69"/>
        <v>800</v>
      </c>
      <c r="AV24" s="35">
        <f t="shared" si="70"/>
        <v>0</v>
      </c>
      <c r="AW24" s="88">
        <f t="shared" si="71"/>
        <v>800</v>
      </c>
    </row>
    <row r="25" spans="1:49" s="2" customFormat="1" outlineLevel="2" x14ac:dyDescent="0.2">
      <c r="A25" s="5">
        <f t="shared" si="72"/>
        <v>15</v>
      </c>
      <c r="B25" s="6" t="s">
        <v>105</v>
      </c>
      <c r="C25" s="6">
        <v>10</v>
      </c>
      <c r="D25" s="10">
        <v>42423</v>
      </c>
      <c r="E25" s="9">
        <v>0.5</v>
      </c>
      <c r="F25" s="71">
        <f t="shared" ref="F25" si="73">D25+E25</f>
        <v>42423.5</v>
      </c>
      <c r="G25" s="113"/>
      <c r="H25" s="76">
        <v>1</v>
      </c>
      <c r="I25" s="65">
        <v>0</v>
      </c>
      <c r="J25" s="29">
        <f>Resouce!$C$5</f>
        <v>55</v>
      </c>
      <c r="K25" s="25">
        <f t="shared" si="55"/>
        <v>55</v>
      </c>
      <c r="L25" s="35">
        <f t="shared" si="56"/>
        <v>0</v>
      </c>
      <c r="M25" s="39">
        <f t="shared" si="57"/>
        <v>1</v>
      </c>
      <c r="N25" s="88">
        <f t="shared" si="58"/>
        <v>55</v>
      </c>
      <c r="O25" s="113"/>
      <c r="P25" s="87">
        <v>0</v>
      </c>
      <c r="Q25" s="65">
        <v>0</v>
      </c>
      <c r="R25" s="29">
        <f>Resouce!$C$5</f>
        <v>55</v>
      </c>
      <c r="S25" s="25">
        <f t="shared" si="59"/>
        <v>0</v>
      </c>
      <c r="T25" s="35">
        <f t="shared" si="60"/>
        <v>0</v>
      </c>
      <c r="U25" s="39">
        <f t="shared" si="61"/>
        <v>0</v>
      </c>
      <c r="V25" s="88">
        <f t="shared" si="62"/>
        <v>0</v>
      </c>
      <c r="W25" s="113"/>
      <c r="X25" s="87">
        <v>4</v>
      </c>
      <c r="Y25" s="65">
        <v>0</v>
      </c>
      <c r="Z25" s="29">
        <f>Resouce!$C$7</f>
        <v>100</v>
      </c>
      <c r="AA25" s="25">
        <f t="shared" si="63"/>
        <v>400</v>
      </c>
      <c r="AB25" s="35">
        <f t="shared" si="64"/>
        <v>0</v>
      </c>
      <c r="AC25" s="39">
        <f t="shared" si="65"/>
        <v>4</v>
      </c>
      <c r="AD25" s="88">
        <f t="shared" si="66"/>
        <v>400</v>
      </c>
      <c r="AE25" s="113"/>
      <c r="AF25" s="128">
        <f t="shared" si="49"/>
        <v>5</v>
      </c>
      <c r="AG25" s="30">
        <f t="shared" si="50"/>
        <v>455</v>
      </c>
      <c r="AH25" s="38">
        <f t="shared" si="51"/>
        <v>0</v>
      </c>
      <c r="AI25" s="35">
        <f t="shared" si="52"/>
        <v>0</v>
      </c>
      <c r="AJ25" s="39">
        <f t="shared" si="53"/>
        <v>5</v>
      </c>
      <c r="AK25" s="88">
        <f t="shared" si="54"/>
        <v>455</v>
      </c>
      <c r="AL25" s="113"/>
      <c r="AM25" s="105">
        <v>0</v>
      </c>
      <c r="AN25" s="66">
        <v>0</v>
      </c>
      <c r="AO25" s="88">
        <f t="shared" si="67"/>
        <v>0</v>
      </c>
      <c r="AP25" s="113"/>
      <c r="AQ25" s="105">
        <v>0</v>
      </c>
      <c r="AR25" s="66">
        <v>0</v>
      </c>
      <c r="AS25" s="88">
        <f t="shared" si="68"/>
        <v>0</v>
      </c>
      <c r="AT25" s="113"/>
      <c r="AU25" s="106">
        <f t="shared" si="69"/>
        <v>455</v>
      </c>
      <c r="AV25" s="35">
        <f t="shared" si="70"/>
        <v>0</v>
      </c>
      <c r="AW25" s="88">
        <f t="shared" si="71"/>
        <v>455</v>
      </c>
    </row>
    <row r="26" spans="1:49" s="1" customFormat="1" outlineLevel="1" x14ac:dyDescent="0.2">
      <c r="A26" s="4"/>
      <c r="B26" s="12" t="s">
        <v>9</v>
      </c>
      <c r="C26" s="12"/>
      <c r="D26" s="8"/>
      <c r="E26" s="37">
        <f>SUM(E21:E25)</f>
        <v>5</v>
      </c>
      <c r="F26" s="72"/>
      <c r="G26" s="114"/>
      <c r="H26" s="77">
        <f>SUM(H21:H25)</f>
        <v>2</v>
      </c>
      <c r="I26" s="37">
        <f>SUM(I21:I25)</f>
        <v>0</v>
      </c>
      <c r="J26" s="13"/>
      <c r="K26" s="23">
        <f>SUM(K21:K25)</f>
        <v>110</v>
      </c>
      <c r="L26" s="23">
        <f>SUM(L21:L25)</f>
        <v>0</v>
      </c>
      <c r="M26" s="37">
        <f>SUM(M21:M25)</f>
        <v>2</v>
      </c>
      <c r="N26" s="90">
        <f>SUM(N21:N25)</f>
        <v>110</v>
      </c>
      <c r="O26" s="114"/>
      <c r="P26" s="89">
        <f>SUM(P21:P25)</f>
        <v>0</v>
      </c>
      <c r="Q26" s="37">
        <f>SUM(Q21:Q25)</f>
        <v>0</v>
      </c>
      <c r="R26" s="13"/>
      <c r="S26" s="23">
        <f>SUM(S21:S25)</f>
        <v>0</v>
      </c>
      <c r="T26" s="23">
        <f>SUM(T21:T25)</f>
        <v>0</v>
      </c>
      <c r="U26" s="37">
        <f>SUM(U21:U25)</f>
        <v>0</v>
      </c>
      <c r="V26" s="90">
        <f>SUM(V21:V25)</f>
        <v>0</v>
      </c>
      <c r="W26" s="114"/>
      <c r="X26" s="89">
        <f>SUM(X21:X25)</f>
        <v>40</v>
      </c>
      <c r="Y26" s="37">
        <f>SUM(Y21:Y25)</f>
        <v>0</v>
      </c>
      <c r="Z26" s="13"/>
      <c r="AA26" s="23">
        <f>SUM(AA21:AA25)</f>
        <v>4000</v>
      </c>
      <c r="AB26" s="23">
        <f>SUM(AB21:AB25)</f>
        <v>0</v>
      </c>
      <c r="AC26" s="37">
        <f>SUM(AC21:AC25)</f>
        <v>40</v>
      </c>
      <c r="AD26" s="90">
        <f>SUM(AD21:AD25)</f>
        <v>4000</v>
      </c>
      <c r="AE26" s="114"/>
      <c r="AF26" s="127">
        <f>SUM(AF21:AF25)</f>
        <v>42</v>
      </c>
      <c r="AG26" s="23">
        <f t="shared" ref="AG26" si="74">K26+S26+AA26</f>
        <v>4110</v>
      </c>
      <c r="AH26" s="37">
        <f>SUM(AH21:AH25)</f>
        <v>0</v>
      </c>
      <c r="AI26" s="23">
        <f t="shared" ref="AI26" si="75">L26+T26+AB26</f>
        <v>0</v>
      </c>
      <c r="AJ26" s="37">
        <f>SUM(AJ21:AJ25)</f>
        <v>42</v>
      </c>
      <c r="AK26" s="90">
        <f t="shared" ref="AK26" si="76">N26+V26+AD26</f>
        <v>4110</v>
      </c>
      <c r="AL26" s="114"/>
      <c r="AM26" s="100">
        <f>SUM(AM21:AM25)</f>
        <v>0</v>
      </c>
      <c r="AN26" s="23">
        <f>SUM(AN21:AN25)</f>
        <v>0</v>
      </c>
      <c r="AO26" s="90">
        <f>AM26-AN26</f>
        <v>0</v>
      </c>
      <c r="AP26" s="114"/>
      <c r="AQ26" s="100">
        <f>SUM(AQ21:AQ25)</f>
        <v>0</v>
      </c>
      <c r="AR26" s="23">
        <f>SUM(AR21:AR25)</f>
        <v>0</v>
      </c>
      <c r="AS26" s="90">
        <f>AQ26-AR26</f>
        <v>0</v>
      </c>
      <c r="AT26" s="114"/>
      <c r="AU26" s="100">
        <f>SUM(AU21:AU25)</f>
        <v>4110</v>
      </c>
      <c r="AV26" s="23">
        <f>SUM(AV21:AV25)</f>
        <v>0</v>
      </c>
      <c r="AW26" s="90">
        <f>SUM(AW21:AW25)</f>
        <v>4110</v>
      </c>
    </row>
    <row r="27" spans="1:49" x14ac:dyDescent="0.2">
      <c r="A27" s="19"/>
      <c r="B27" s="19" t="s">
        <v>6</v>
      </c>
      <c r="C27" s="19"/>
      <c r="D27" s="22">
        <f>F7+1</f>
        <v>42421</v>
      </c>
      <c r="E27" s="44">
        <f>E28+E39</f>
        <v>81</v>
      </c>
      <c r="F27" s="69">
        <f>F39</f>
        <v>42508</v>
      </c>
      <c r="G27" s="111"/>
      <c r="H27" s="78">
        <f>H38+H49</f>
        <v>22</v>
      </c>
      <c r="I27" s="20">
        <f>I38+I49</f>
        <v>0</v>
      </c>
      <c r="J27" s="20"/>
      <c r="K27" s="27">
        <f>K38+K49</f>
        <v>1210</v>
      </c>
      <c r="L27" s="27">
        <f>L38+L49</f>
        <v>0</v>
      </c>
      <c r="M27" s="20">
        <f>M38+M49</f>
        <v>22</v>
      </c>
      <c r="N27" s="84">
        <f>N38+N49</f>
        <v>1210</v>
      </c>
      <c r="O27" s="111"/>
      <c r="P27" s="92">
        <f>P38+P49</f>
        <v>0</v>
      </c>
      <c r="Q27" s="20">
        <f>Q38+Q49</f>
        <v>0</v>
      </c>
      <c r="R27" s="20"/>
      <c r="S27" s="27">
        <f>S38+S49</f>
        <v>0</v>
      </c>
      <c r="T27" s="27">
        <f>T38+T49</f>
        <v>0</v>
      </c>
      <c r="U27" s="20">
        <f>U38+U49</f>
        <v>0</v>
      </c>
      <c r="V27" s="84">
        <f>V38+V49</f>
        <v>0</v>
      </c>
      <c r="W27" s="111"/>
      <c r="X27" s="92">
        <f>X38+X49</f>
        <v>73</v>
      </c>
      <c r="Y27" s="20">
        <f>Y38+Y49</f>
        <v>0</v>
      </c>
      <c r="Z27" s="20"/>
      <c r="AA27" s="27">
        <f>AA38+AA49</f>
        <v>7300</v>
      </c>
      <c r="AB27" s="27">
        <f>AB38+AB49</f>
        <v>0</v>
      </c>
      <c r="AC27" s="44">
        <f>AC38+AC49</f>
        <v>73</v>
      </c>
      <c r="AD27" s="84">
        <f>AD38+AD49</f>
        <v>7300</v>
      </c>
      <c r="AE27" s="111"/>
      <c r="AF27" s="99"/>
      <c r="AG27" s="27"/>
      <c r="AH27" s="27"/>
      <c r="AI27" s="27"/>
      <c r="AJ27" s="27"/>
      <c r="AK27" s="84"/>
      <c r="AL27" s="111"/>
      <c r="AM27" s="102">
        <f>AM38+AM49</f>
        <v>0</v>
      </c>
      <c r="AN27" s="21">
        <f>AN38+AN49</f>
        <v>0</v>
      </c>
      <c r="AO27" s="103"/>
      <c r="AP27" s="111"/>
      <c r="AQ27" s="102">
        <f>AQ38+AQ49</f>
        <v>0</v>
      </c>
      <c r="AR27" s="21">
        <f>AR38+AR49</f>
        <v>0</v>
      </c>
      <c r="AS27" s="103">
        <f>AS38+AS49</f>
        <v>0</v>
      </c>
      <c r="AT27" s="111"/>
      <c r="AU27" s="102">
        <f>AQ27+AM27+Z27+S27+K27</f>
        <v>1210</v>
      </c>
      <c r="AV27" s="21">
        <f>AR27+AN27+AA27+T27+L27</f>
        <v>7300</v>
      </c>
      <c r="AW27" s="103">
        <f>AS27+AO27+AB27+U27+M27</f>
        <v>22</v>
      </c>
    </row>
    <row r="28" spans="1:49" s="2" customFormat="1" outlineLevel="1" x14ac:dyDescent="0.2">
      <c r="A28" s="33"/>
      <c r="B28" s="33" t="s">
        <v>7</v>
      </c>
      <c r="C28" s="33"/>
      <c r="D28" s="18">
        <f>F20</f>
        <v>42427</v>
      </c>
      <c r="E28" s="42">
        <f>E38</f>
        <v>58</v>
      </c>
      <c r="F28" s="70">
        <f>E28+D28</f>
        <v>42485</v>
      </c>
      <c r="G28" s="112"/>
      <c r="H28" s="34"/>
      <c r="I28" s="34"/>
      <c r="J28" s="34"/>
      <c r="K28" s="34"/>
      <c r="L28" s="34"/>
      <c r="M28" s="34"/>
      <c r="N28" s="86"/>
      <c r="O28" s="112"/>
      <c r="P28" s="91"/>
      <c r="Q28" s="34"/>
      <c r="R28" s="34"/>
      <c r="S28" s="34"/>
      <c r="T28" s="34"/>
      <c r="U28" s="34"/>
      <c r="V28" s="86"/>
      <c r="W28" s="112"/>
      <c r="X28" s="91"/>
      <c r="Y28" s="34"/>
      <c r="Z28" s="34"/>
      <c r="AA28" s="34"/>
      <c r="AB28" s="34"/>
      <c r="AC28" s="34"/>
      <c r="AD28" s="86"/>
      <c r="AE28" s="112"/>
      <c r="AF28" s="91"/>
      <c r="AG28" s="34"/>
      <c r="AH28" s="34"/>
      <c r="AI28" s="34"/>
      <c r="AJ28" s="34"/>
      <c r="AK28" s="86"/>
      <c r="AL28" s="112"/>
      <c r="AM28" s="104"/>
      <c r="AN28" s="26"/>
      <c r="AO28" s="86"/>
      <c r="AP28" s="112"/>
      <c r="AQ28" s="104"/>
      <c r="AR28" s="26"/>
      <c r="AS28" s="86"/>
      <c r="AT28" s="112"/>
      <c r="AU28" s="104"/>
      <c r="AV28" s="26"/>
      <c r="AW28" s="86"/>
    </row>
    <row r="29" spans="1:49" s="2" customFormat="1" outlineLevel="2" x14ac:dyDescent="0.2">
      <c r="A29" s="5">
        <v>16</v>
      </c>
      <c r="B29" s="6" t="s">
        <v>0</v>
      </c>
      <c r="C29" s="6">
        <v>0</v>
      </c>
      <c r="D29" s="10">
        <v>42517</v>
      </c>
      <c r="E29" s="9">
        <v>1</v>
      </c>
      <c r="F29" s="71">
        <f>D29+E29</f>
        <v>42518</v>
      </c>
      <c r="G29" s="113"/>
      <c r="H29" s="76">
        <v>0</v>
      </c>
      <c r="I29" s="65">
        <v>0</v>
      </c>
      <c r="J29" s="29">
        <f>Resouce!$C$5</f>
        <v>55</v>
      </c>
      <c r="K29" s="25">
        <f>J29*H29</f>
        <v>0</v>
      </c>
      <c r="L29" s="35">
        <f>I29*J29</f>
        <v>0</v>
      </c>
      <c r="M29" s="39">
        <f>H29-I29</f>
        <v>0</v>
      </c>
      <c r="N29" s="88">
        <f>K29-L29</f>
        <v>0</v>
      </c>
      <c r="O29" s="113"/>
      <c r="P29" s="87">
        <v>0</v>
      </c>
      <c r="Q29" s="65">
        <v>0</v>
      </c>
      <c r="R29" s="29">
        <f>Resouce!$C$5</f>
        <v>55</v>
      </c>
      <c r="S29" s="25">
        <f>R29*P29</f>
        <v>0</v>
      </c>
      <c r="T29" s="35">
        <f>Q29*R29</f>
        <v>0</v>
      </c>
      <c r="U29" s="39">
        <f>P29-Q29</f>
        <v>0</v>
      </c>
      <c r="V29" s="88">
        <f>S29-T29</f>
        <v>0</v>
      </c>
      <c r="W29" s="113"/>
      <c r="X29" s="87">
        <v>5</v>
      </c>
      <c r="Y29" s="65">
        <v>0</v>
      </c>
      <c r="Z29" s="29">
        <f>Resouce!$C$7</f>
        <v>100</v>
      </c>
      <c r="AA29" s="25">
        <f>Z29*X29</f>
        <v>500</v>
      </c>
      <c r="AB29" s="35">
        <f>Y29*Z29</f>
        <v>0</v>
      </c>
      <c r="AC29" s="39">
        <f>X29-Y29</f>
        <v>5</v>
      </c>
      <c r="AD29" s="88">
        <f>AA29-AB29</f>
        <v>500</v>
      </c>
      <c r="AE29" s="113"/>
      <c r="AF29" s="128">
        <f t="shared" ref="AF29:AF37" si="77">H29+P29+X29</f>
        <v>5</v>
      </c>
      <c r="AG29" s="30">
        <f t="shared" ref="AG29:AG37" si="78">K29+S29+AA29</f>
        <v>500</v>
      </c>
      <c r="AH29" s="38">
        <f t="shared" ref="AH29:AH37" si="79">I29+Q29+Y29</f>
        <v>0</v>
      </c>
      <c r="AI29" s="35">
        <f t="shared" ref="AI29:AI37" si="80">L29+T29+AB29</f>
        <v>0</v>
      </c>
      <c r="AJ29" s="39">
        <f t="shared" ref="AJ29:AJ37" si="81">M29+U29+AC29</f>
        <v>5</v>
      </c>
      <c r="AK29" s="88">
        <f t="shared" ref="AK29:AK37" si="82">N29+V29+AD29</f>
        <v>500</v>
      </c>
      <c r="AL29" s="113"/>
      <c r="AM29" s="105">
        <v>0</v>
      </c>
      <c r="AN29" s="66">
        <v>0</v>
      </c>
      <c r="AO29" s="88">
        <f>AM29-AN29</f>
        <v>0</v>
      </c>
      <c r="AP29" s="113"/>
      <c r="AQ29" s="105">
        <v>0</v>
      </c>
      <c r="AR29" s="66">
        <v>0</v>
      </c>
      <c r="AS29" s="88">
        <f>AQ29-AR29</f>
        <v>0</v>
      </c>
      <c r="AT29" s="113"/>
      <c r="AU29" s="106">
        <f>AG29+AM29+AQ29</f>
        <v>500</v>
      </c>
      <c r="AV29" s="35">
        <f>AI29+AN29+AR29</f>
        <v>0</v>
      </c>
      <c r="AW29" s="88">
        <f>AU29-AV29</f>
        <v>500</v>
      </c>
    </row>
    <row r="30" spans="1:49" s="2" customFormat="1" outlineLevel="2" x14ac:dyDescent="0.2">
      <c r="A30" s="5">
        <f>A29+1</f>
        <v>17</v>
      </c>
      <c r="B30" s="6" t="s">
        <v>1</v>
      </c>
      <c r="C30" s="6">
        <v>0</v>
      </c>
      <c r="D30" s="10">
        <f>F29</f>
        <v>42518</v>
      </c>
      <c r="E30" s="9">
        <v>5</v>
      </c>
      <c r="F30" s="71">
        <f t="shared" ref="F30:F37" si="83">D30+E30</f>
        <v>42523</v>
      </c>
      <c r="G30" s="113"/>
      <c r="H30" s="76">
        <v>0</v>
      </c>
      <c r="I30" s="65">
        <v>0</v>
      </c>
      <c r="J30" s="29">
        <f>Resouce!$C$5</f>
        <v>55</v>
      </c>
      <c r="K30" s="25">
        <f t="shared" ref="K30:K37" si="84">J30*H30</f>
        <v>0</v>
      </c>
      <c r="L30" s="35">
        <f t="shared" ref="L30:L37" si="85">I30*J30</f>
        <v>0</v>
      </c>
      <c r="M30" s="39">
        <f t="shared" ref="M30:M37" si="86">H30-I30</f>
        <v>0</v>
      </c>
      <c r="N30" s="88">
        <f t="shared" ref="N30:N37" si="87">K30-L30</f>
        <v>0</v>
      </c>
      <c r="O30" s="113"/>
      <c r="P30" s="87">
        <v>0</v>
      </c>
      <c r="Q30" s="65">
        <v>0</v>
      </c>
      <c r="R30" s="29">
        <f>Resouce!$C$5</f>
        <v>55</v>
      </c>
      <c r="S30" s="25">
        <f t="shared" ref="S30:S37" si="88">R30*P30</f>
        <v>0</v>
      </c>
      <c r="T30" s="35">
        <f t="shared" ref="T30:T37" si="89">Q30*R30</f>
        <v>0</v>
      </c>
      <c r="U30" s="39">
        <f t="shared" ref="U30:U37" si="90">P30-Q30</f>
        <v>0</v>
      </c>
      <c r="V30" s="88">
        <f t="shared" ref="V30:V37" si="91">S30-T30</f>
        <v>0</v>
      </c>
      <c r="W30" s="113"/>
      <c r="X30" s="87">
        <v>3</v>
      </c>
      <c r="Y30" s="65">
        <v>0</v>
      </c>
      <c r="Z30" s="29">
        <f>Resouce!$C$7</f>
        <v>100</v>
      </c>
      <c r="AA30" s="25">
        <f t="shared" ref="AA30:AA37" si="92">Z30*X30</f>
        <v>300</v>
      </c>
      <c r="AB30" s="35">
        <f t="shared" ref="AB30:AB37" si="93">Y30*Z30</f>
        <v>0</v>
      </c>
      <c r="AC30" s="39">
        <f t="shared" ref="AC30:AC37" si="94">X30-Y30</f>
        <v>3</v>
      </c>
      <c r="AD30" s="88">
        <f t="shared" ref="AD30:AD37" si="95">AA30-AB30</f>
        <v>300</v>
      </c>
      <c r="AE30" s="113"/>
      <c r="AF30" s="128">
        <f t="shared" si="77"/>
        <v>3</v>
      </c>
      <c r="AG30" s="30">
        <f t="shared" si="78"/>
        <v>300</v>
      </c>
      <c r="AH30" s="38">
        <f t="shared" si="79"/>
        <v>0</v>
      </c>
      <c r="AI30" s="35">
        <f t="shared" si="80"/>
        <v>0</v>
      </c>
      <c r="AJ30" s="39">
        <f t="shared" si="81"/>
        <v>3</v>
      </c>
      <c r="AK30" s="88">
        <f t="shared" si="82"/>
        <v>300</v>
      </c>
      <c r="AL30" s="113"/>
      <c r="AM30" s="105">
        <v>0</v>
      </c>
      <c r="AN30" s="66">
        <v>0</v>
      </c>
      <c r="AO30" s="88">
        <f t="shared" ref="AO30:AO37" si="96">AM30-AN30</f>
        <v>0</v>
      </c>
      <c r="AP30" s="113"/>
      <c r="AQ30" s="105">
        <v>0</v>
      </c>
      <c r="AR30" s="66">
        <v>0</v>
      </c>
      <c r="AS30" s="88">
        <f t="shared" ref="AS30:AS37" si="97">AQ30-AR30</f>
        <v>0</v>
      </c>
      <c r="AT30" s="113"/>
      <c r="AU30" s="106">
        <f t="shared" ref="AU30:AU37" si="98">AG30+AM30+AQ30</f>
        <v>300</v>
      </c>
      <c r="AV30" s="35">
        <f t="shared" ref="AV30:AV37" si="99">AI30+AN30+AR30</f>
        <v>0</v>
      </c>
      <c r="AW30" s="88">
        <f t="shared" ref="AW30:AW37" si="100">AU30-AV30</f>
        <v>300</v>
      </c>
    </row>
    <row r="31" spans="1:49" s="2" customFormat="1" outlineLevel="2" x14ac:dyDescent="0.2">
      <c r="A31" s="5">
        <f t="shared" ref="A31:A37" si="101">A30+1</f>
        <v>18</v>
      </c>
      <c r="B31" s="6" t="s">
        <v>15</v>
      </c>
      <c r="C31" s="6">
        <v>0</v>
      </c>
      <c r="D31" s="10">
        <f t="shared" ref="D31:D37" si="102">F30</f>
        <v>42523</v>
      </c>
      <c r="E31" s="9">
        <v>12</v>
      </c>
      <c r="F31" s="71">
        <f t="shared" si="83"/>
        <v>42535</v>
      </c>
      <c r="G31" s="113"/>
      <c r="H31" s="76">
        <v>1</v>
      </c>
      <c r="I31" s="65">
        <v>0</v>
      </c>
      <c r="J31" s="29">
        <f>Resouce!$C$5</f>
        <v>55</v>
      </c>
      <c r="K31" s="25">
        <f t="shared" si="84"/>
        <v>55</v>
      </c>
      <c r="L31" s="35">
        <f t="shared" si="85"/>
        <v>0</v>
      </c>
      <c r="M31" s="39">
        <f t="shared" si="86"/>
        <v>1</v>
      </c>
      <c r="N31" s="88">
        <f t="shared" si="87"/>
        <v>55</v>
      </c>
      <c r="O31" s="113"/>
      <c r="P31" s="87">
        <v>0</v>
      </c>
      <c r="Q31" s="65">
        <v>0</v>
      </c>
      <c r="R31" s="29">
        <f>Resouce!$C$5</f>
        <v>55</v>
      </c>
      <c r="S31" s="25">
        <f t="shared" si="88"/>
        <v>0</v>
      </c>
      <c r="T31" s="35">
        <f t="shared" si="89"/>
        <v>0</v>
      </c>
      <c r="U31" s="39">
        <f t="shared" si="90"/>
        <v>0</v>
      </c>
      <c r="V31" s="88">
        <f t="shared" si="91"/>
        <v>0</v>
      </c>
      <c r="W31" s="113"/>
      <c r="X31" s="87">
        <v>6</v>
      </c>
      <c r="Y31" s="65">
        <v>0</v>
      </c>
      <c r="Z31" s="29">
        <f>Resouce!$C$7</f>
        <v>100</v>
      </c>
      <c r="AA31" s="25">
        <f t="shared" si="92"/>
        <v>600</v>
      </c>
      <c r="AB31" s="35">
        <f t="shared" si="93"/>
        <v>0</v>
      </c>
      <c r="AC31" s="39">
        <f t="shared" si="94"/>
        <v>6</v>
      </c>
      <c r="AD31" s="88">
        <f t="shared" si="95"/>
        <v>600</v>
      </c>
      <c r="AE31" s="113"/>
      <c r="AF31" s="128">
        <f t="shared" si="77"/>
        <v>7</v>
      </c>
      <c r="AG31" s="30">
        <f t="shared" si="78"/>
        <v>655</v>
      </c>
      <c r="AH31" s="38">
        <f t="shared" si="79"/>
        <v>0</v>
      </c>
      <c r="AI31" s="35">
        <f t="shared" si="80"/>
        <v>0</v>
      </c>
      <c r="AJ31" s="39">
        <f t="shared" si="81"/>
        <v>7</v>
      </c>
      <c r="AK31" s="88">
        <f t="shared" si="82"/>
        <v>655</v>
      </c>
      <c r="AL31" s="113"/>
      <c r="AM31" s="105">
        <v>0</v>
      </c>
      <c r="AN31" s="66">
        <v>0</v>
      </c>
      <c r="AO31" s="88">
        <f t="shared" si="96"/>
        <v>0</v>
      </c>
      <c r="AP31" s="113"/>
      <c r="AQ31" s="105">
        <v>0</v>
      </c>
      <c r="AR31" s="66">
        <v>0</v>
      </c>
      <c r="AS31" s="88">
        <f t="shared" si="97"/>
        <v>0</v>
      </c>
      <c r="AT31" s="113"/>
      <c r="AU31" s="106">
        <f t="shared" si="98"/>
        <v>655</v>
      </c>
      <c r="AV31" s="35">
        <f t="shared" si="99"/>
        <v>0</v>
      </c>
      <c r="AW31" s="88">
        <f t="shared" si="100"/>
        <v>655</v>
      </c>
    </row>
    <row r="32" spans="1:49" s="2" customFormat="1" outlineLevel="2" x14ac:dyDescent="0.2">
      <c r="A32" s="5">
        <f t="shared" si="101"/>
        <v>19</v>
      </c>
      <c r="B32" s="6" t="s">
        <v>11</v>
      </c>
      <c r="C32" s="6">
        <v>0</v>
      </c>
      <c r="D32" s="10">
        <f t="shared" si="102"/>
        <v>42535</v>
      </c>
      <c r="E32" s="9">
        <v>23</v>
      </c>
      <c r="F32" s="71">
        <f t="shared" si="83"/>
        <v>42558</v>
      </c>
      <c r="G32" s="113"/>
      <c r="H32" s="76">
        <v>1</v>
      </c>
      <c r="I32" s="65">
        <v>0</v>
      </c>
      <c r="J32" s="29">
        <f>Resouce!$C$5</f>
        <v>55</v>
      </c>
      <c r="K32" s="25">
        <f t="shared" si="84"/>
        <v>55</v>
      </c>
      <c r="L32" s="35">
        <f t="shared" si="85"/>
        <v>0</v>
      </c>
      <c r="M32" s="39">
        <f t="shared" si="86"/>
        <v>1</v>
      </c>
      <c r="N32" s="88">
        <f t="shared" si="87"/>
        <v>55</v>
      </c>
      <c r="O32" s="113"/>
      <c r="P32" s="87">
        <v>0</v>
      </c>
      <c r="Q32" s="65">
        <v>0</v>
      </c>
      <c r="R32" s="29">
        <f>Resouce!$C$5</f>
        <v>55</v>
      </c>
      <c r="S32" s="25">
        <f t="shared" si="88"/>
        <v>0</v>
      </c>
      <c r="T32" s="35">
        <f t="shared" si="89"/>
        <v>0</v>
      </c>
      <c r="U32" s="39">
        <f t="shared" si="90"/>
        <v>0</v>
      </c>
      <c r="V32" s="88">
        <f t="shared" si="91"/>
        <v>0</v>
      </c>
      <c r="W32" s="113"/>
      <c r="X32" s="87">
        <v>5</v>
      </c>
      <c r="Y32" s="65">
        <v>0</v>
      </c>
      <c r="Z32" s="29">
        <f>Resouce!$C$7</f>
        <v>100</v>
      </c>
      <c r="AA32" s="25">
        <f t="shared" si="92"/>
        <v>500</v>
      </c>
      <c r="AB32" s="35">
        <f t="shared" si="93"/>
        <v>0</v>
      </c>
      <c r="AC32" s="39">
        <f t="shared" si="94"/>
        <v>5</v>
      </c>
      <c r="AD32" s="88">
        <f t="shared" si="95"/>
        <v>500</v>
      </c>
      <c r="AE32" s="113"/>
      <c r="AF32" s="128">
        <f t="shared" si="77"/>
        <v>6</v>
      </c>
      <c r="AG32" s="30">
        <f t="shared" si="78"/>
        <v>555</v>
      </c>
      <c r="AH32" s="38">
        <f t="shared" si="79"/>
        <v>0</v>
      </c>
      <c r="AI32" s="35">
        <f t="shared" si="80"/>
        <v>0</v>
      </c>
      <c r="AJ32" s="39">
        <f t="shared" si="81"/>
        <v>6</v>
      </c>
      <c r="AK32" s="88">
        <f t="shared" si="82"/>
        <v>555</v>
      </c>
      <c r="AL32" s="113"/>
      <c r="AM32" s="105">
        <v>0</v>
      </c>
      <c r="AN32" s="66">
        <v>0</v>
      </c>
      <c r="AO32" s="88">
        <f t="shared" si="96"/>
        <v>0</v>
      </c>
      <c r="AP32" s="113"/>
      <c r="AQ32" s="105">
        <v>0</v>
      </c>
      <c r="AR32" s="66">
        <v>0</v>
      </c>
      <c r="AS32" s="88">
        <f t="shared" si="97"/>
        <v>0</v>
      </c>
      <c r="AT32" s="113"/>
      <c r="AU32" s="106">
        <f t="shared" si="98"/>
        <v>555</v>
      </c>
      <c r="AV32" s="35">
        <f t="shared" si="99"/>
        <v>0</v>
      </c>
      <c r="AW32" s="88">
        <f t="shared" si="100"/>
        <v>555</v>
      </c>
    </row>
    <row r="33" spans="1:49" s="2" customFormat="1" outlineLevel="2" x14ac:dyDescent="0.2">
      <c r="A33" s="5">
        <f t="shared" si="101"/>
        <v>20</v>
      </c>
      <c r="B33" s="6" t="s">
        <v>12</v>
      </c>
      <c r="C33" s="6">
        <v>0</v>
      </c>
      <c r="D33" s="10">
        <f t="shared" si="102"/>
        <v>42558</v>
      </c>
      <c r="E33" s="9">
        <v>5</v>
      </c>
      <c r="F33" s="71">
        <f t="shared" si="83"/>
        <v>42563</v>
      </c>
      <c r="G33" s="113"/>
      <c r="H33" s="76">
        <v>1</v>
      </c>
      <c r="I33" s="65">
        <v>0</v>
      </c>
      <c r="J33" s="29">
        <f>Resouce!$C$5</f>
        <v>55</v>
      </c>
      <c r="K33" s="25">
        <f t="shared" si="84"/>
        <v>55</v>
      </c>
      <c r="L33" s="35">
        <f t="shared" si="85"/>
        <v>0</v>
      </c>
      <c r="M33" s="39">
        <f t="shared" si="86"/>
        <v>1</v>
      </c>
      <c r="N33" s="88">
        <f t="shared" si="87"/>
        <v>55</v>
      </c>
      <c r="O33" s="113"/>
      <c r="P33" s="87">
        <v>0</v>
      </c>
      <c r="Q33" s="65">
        <v>0</v>
      </c>
      <c r="R33" s="29">
        <f>Resouce!$C$5</f>
        <v>55</v>
      </c>
      <c r="S33" s="25">
        <f t="shared" si="88"/>
        <v>0</v>
      </c>
      <c r="T33" s="35">
        <f t="shared" si="89"/>
        <v>0</v>
      </c>
      <c r="U33" s="39">
        <f t="shared" si="90"/>
        <v>0</v>
      </c>
      <c r="V33" s="88">
        <f t="shared" si="91"/>
        <v>0</v>
      </c>
      <c r="W33" s="113"/>
      <c r="X33" s="87">
        <v>4</v>
      </c>
      <c r="Y33" s="65">
        <v>0</v>
      </c>
      <c r="Z33" s="29">
        <f>Resouce!$C$7</f>
        <v>100</v>
      </c>
      <c r="AA33" s="25">
        <f t="shared" si="92"/>
        <v>400</v>
      </c>
      <c r="AB33" s="35">
        <f t="shared" si="93"/>
        <v>0</v>
      </c>
      <c r="AC33" s="39">
        <f t="shared" si="94"/>
        <v>4</v>
      </c>
      <c r="AD33" s="88">
        <f t="shared" si="95"/>
        <v>400</v>
      </c>
      <c r="AE33" s="113"/>
      <c r="AF33" s="128">
        <f t="shared" si="77"/>
        <v>5</v>
      </c>
      <c r="AG33" s="30">
        <f t="shared" si="78"/>
        <v>455</v>
      </c>
      <c r="AH33" s="38">
        <f t="shared" si="79"/>
        <v>0</v>
      </c>
      <c r="AI33" s="35">
        <f t="shared" si="80"/>
        <v>0</v>
      </c>
      <c r="AJ33" s="39">
        <f t="shared" si="81"/>
        <v>5</v>
      </c>
      <c r="AK33" s="88">
        <f t="shared" si="82"/>
        <v>455</v>
      </c>
      <c r="AL33" s="113"/>
      <c r="AM33" s="105">
        <v>0</v>
      </c>
      <c r="AN33" s="66">
        <v>0</v>
      </c>
      <c r="AO33" s="88">
        <f t="shared" si="96"/>
        <v>0</v>
      </c>
      <c r="AP33" s="113"/>
      <c r="AQ33" s="105">
        <v>0</v>
      </c>
      <c r="AR33" s="66">
        <v>0</v>
      </c>
      <c r="AS33" s="88">
        <f t="shared" si="97"/>
        <v>0</v>
      </c>
      <c r="AT33" s="113"/>
      <c r="AU33" s="106">
        <f t="shared" si="98"/>
        <v>455</v>
      </c>
      <c r="AV33" s="35">
        <f t="shared" si="99"/>
        <v>0</v>
      </c>
      <c r="AW33" s="88">
        <f t="shared" si="100"/>
        <v>455</v>
      </c>
    </row>
    <row r="34" spans="1:49" s="2" customFormat="1" outlineLevel="2" x14ac:dyDescent="0.2">
      <c r="A34" s="5">
        <f t="shared" si="101"/>
        <v>21</v>
      </c>
      <c r="B34" s="6" t="s">
        <v>13</v>
      </c>
      <c r="C34" s="6">
        <v>0</v>
      </c>
      <c r="D34" s="10">
        <f t="shared" si="102"/>
        <v>42563</v>
      </c>
      <c r="E34" s="9">
        <v>5</v>
      </c>
      <c r="F34" s="71">
        <f t="shared" si="83"/>
        <v>42568</v>
      </c>
      <c r="G34" s="113"/>
      <c r="H34" s="76">
        <v>0</v>
      </c>
      <c r="I34" s="65">
        <v>0</v>
      </c>
      <c r="J34" s="29">
        <f>Resouce!$C$5</f>
        <v>55</v>
      </c>
      <c r="K34" s="25">
        <f t="shared" si="84"/>
        <v>0</v>
      </c>
      <c r="L34" s="35">
        <f t="shared" si="85"/>
        <v>0</v>
      </c>
      <c r="M34" s="39">
        <f t="shared" si="86"/>
        <v>0</v>
      </c>
      <c r="N34" s="88">
        <f t="shared" si="87"/>
        <v>0</v>
      </c>
      <c r="O34" s="113"/>
      <c r="P34" s="87">
        <v>0</v>
      </c>
      <c r="Q34" s="65">
        <v>0</v>
      </c>
      <c r="R34" s="29">
        <f>Resouce!$C$5</f>
        <v>55</v>
      </c>
      <c r="S34" s="25">
        <f t="shared" si="88"/>
        <v>0</v>
      </c>
      <c r="T34" s="35">
        <f t="shared" si="89"/>
        <v>0</v>
      </c>
      <c r="U34" s="39">
        <f t="shared" si="90"/>
        <v>0</v>
      </c>
      <c r="V34" s="88">
        <f t="shared" si="91"/>
        <v>0</v>
      </c>
      <c r="W34" s="113"/>
      <c r="X34" s="87">
        <v>3</v>
      </c>
      <c r="Y34" s="65">
        <v>0</v>
      </c>
      <c r="Z34" s="29">
        <f>Resouce!$C$7</f>
        <v>100</v>
      </c>
      <c r="AA34" s="25">
        <f t="shared" si="92"/>
        <v>300</v>
      </c>
      <c r="AB34" s="35">
        <f t="shared" si="93"/>
        <v>0</v>
      </c>
      <c r="AC34" s="39">
        <f t="shared" si="94"/>
        <v>3</v>
      </c>
      <c r="AD34" s="88">
        <f t="shared" si="95"/>
        <v>300</v>
      </c>
      <c r="AE34" s="113"/>
      <c r="AF34" s="128">
        <f t="shared" si="77"/>
        <v>3</v>
      </c>
      <c r="AG34" s="30">
        <f t="shared" si="78"/>
        <v>300</v>
      </c>
      <c r="AH34" s="38">
        <f t="shared" si="79"/>
        <v>0</v>
      </c>
      <c r="AI34" s="35">
        <f t="shared" si="80"/>
        <v>0</v>
      </c>
      <c r="AJ34" s="39">
        <f t="shared" si="81"/>
        <v>3</v>
      </c>
      <c r="AK34" s="88">
        <f t="shared" si="82"/>
        <v>300</v>
      </c>
      <c r="AL34" s="113"/>
      <c r="AM34" s="105">
        <v>0</v>
      </c>
      <c r="AN34" s="66">
        <v>0</v>
      </c>
      <c r="AO34" s="88">
        <f t="shared" si="96"/>
        <v>0</v>
      </c>
      <c r="AP34" s="113"/>
      <c r="AQ34" s="105">
        <v>0</v>
      </c>
      <c r="AR34" s="66">
        <v>0</v>
      </c>
      <c r="AS34" s="88">
        <f t="shared" si="97"/>
        <v>0</v>
      </c>
      <c r="AT34" s="113"/>
      <c r="AU34" s="106">
        <f t="shared" si="98"/>
        <v>300</v>
      </c>
      <c r="AV34" s="35">
        <f t="shared" si="99"/>
        <v>0</v>
      </c>
      <c r="AW34" s="88">
        <f t="shared" si="100"/>
        <v>300</v>
      </c>
    </row>
    <row r="35" spans="1:49" s="2" customFormat="1" outlineLevel="2" x14ac:dyDescent="0.2">
      <c r="A35" s="5">
        <f t="shared" si="101"/>
        <v>22</v>
      </c>
      <c r="B35" s="6" t="s">
        <v>14</v>
      </c>
      <c r="C35" s="6">
        <v>0</v>
      </c>
      <c r="D35" s="10">
        <f t="shared" si="102"/>
        <v>42568</v>
      </c>
      <c r="E35" s="9">
        <v>3</v>
      </c>
      <c r="F35" s="71">
        <f t="shared" si="83"/>
        <v>42571</v>
      </c>
      <c r="G35" s="113"/>
      <c r="H35" s="76">
        <v>1</v>
      </c>
      <c r="I35" s="65">
        <v>0</v>
      </c>
      <c r="J35" s="29">
        <f>Resouce!$C$5</f>
        <v>55</v>
      </c>
      <c r="K35" s="25">
        <f t="shared" si="84"/>
        <v>55</v>
      </c>
      <c r="L35" s="35">
        <f t="shared" si="85"/>
        <v>0</v>
      </c>
      <c r="M35" s="39">
        <f t="shared" si="86"/>
        <v>1</v>
      </c>
      <c r="N35" s="88">
        <f t="shared" si="87"/>
        <v>55</v>
      </c>
      <c r="O35" s="113"/>
      <c r="P35" s="87">
        <v>0</v>
      </c>
      <c r="Q35" s="65">
        <v>0</v>
      </c>
      <c r="R35" s="29">
        <f>Resouce!$C$5</f>
        <v>55</v>
      </c>
      <c r="S35" s="25">
        <f t="shared" si="88"/>
        <v>0</v>
      </c>
      <c r="T35" s="35">
        <f t="shared" si="89"/>
        <v>0</v>
      </c>
      <c r="U35" s="39">
        <f t="shared" si="90"/>
        <v>0</v>
      </c>
      <c r="V35" s="88">
        <f t="shared" si="91"/>
        <v>0</v>
      </c>
      <c r="W35" s="113"/>
      <c r="X35" s="87">
        <v>2</v>
      </c>
      <c r="Y35" s="65">
        <v>0</v>
      </c>
      <c r="Z35" s="29">
        <f>Resouce!$C$7</f>
        <v>100</v>
      </c>
      <c r="AA35" s="25">
        <f t="shared" si="92"/>
        <v>200</v>
      </c>
      <c r="AB35" s="35">
        <f t="shared" si="93"/>
        <v>0</v>
      </c>
      <c r="AC35" s="39">
        <f t="shared" si="94"/>
        <v>2</v>
      </c>
      <c r="AD35" s="88">
        <f t="shared" si="95"/>
        <v>200</v>
      </c>
      <c r="AE35" s="113"/>
      <c r="AF35" s="128">
        <f t="shared" si="77"/>
        <v>3</v>
      </c>
      <c r="AG35" s="30">
        <f t="shared" si="78"/>
        <v>255</v>
      </c>
      <c r="AH35" s="38">
        <f t="shared" si="79"/>
        <v>0</v>
      </c>
      <c r="AI35" s="35">
        <f t="shared" si="80"/>
        <v>0</v>
      </c>
      <c r="AJ35" s="39">
        <f t="shared" si="81"/>
        <v>3</v>
      </c>
      <c r="AK35" s="88">
        <f t="shared" si="82"/>
        <v>255</v>
      </c>
      <c r="AL35" s="113"/>
      <c r="AM35" s="105">
        <v>0</v>
      </c>
      <c r="AN35" s="66">
        <v>0</v>
      </c>
      <c r="AO35" s="88">
        <f t="shared" si="96"/>
        <v>0</v>
      </c>
      <c r="AP35" s="113"/>
      <c r="AQ35" s="105">
        <v>0</v>
      </c>
      <c r="AR35" s="66">
        <v>0</v>
      </c>
      <c r="AS35" s="88">
        <f t="shared" si="97"/>
        <v>0</v>
      </c>
      <c r="AT35" s="113"/>
      <c r="AU35" s="106">
        <f t="shared" si="98"/>
        <v>255</v>
      </c>
      <c r="AV35" s="35">
        <f t="shared" si="99"/>
        <v>0</v>
      </c>
      <c r="AW35" s="88">
        <f t="shared" si="100"/>
        <v>255</v>
      </c>
    </row>
    <row r="36" spans="1:49" s="2" customFormat="1" outlineLevel="2" x14ac:dyDescent="0.2">
      <c r="A36" s="5">
        <f t="shared" si="101"/>
        <v>23</v>
      </c>
      <c r="B36" s="6" t="s">
        <v>63</v>
      </c>
      <c r="C36" s="6">
        <v>0</v>
      </c>
      <c r="D36" s="10">
        <f t="shared" si="102"/>
        <v>42571</v>
      </c>
      <c r="E36" s="9">
        <v>2</v>
      </c>
      <c r="F36" s="71">
        <f t="shared" si="83"/>
        <v>42573</v>
      </c>
      <c r="G36" s="113"/>
      <c r="H36" s="76">
        <v>0</v>
      </c>
      <c r="I36" s="65">
        <v>0</v>
      </c>
      <c r="J36" s="29">
        <f>Resouce!$C$5</f>
        <v>55</v>
      </c>
      <c r="K36" s="25">
        <f t="shared" si="84"/>
        <v>0</v>
      </c>
      <c r="L36" s="35">
        <f t="shared" si="85"/>
        <v>0</v>
      </c>
      <c r="M36" s="39">
        <f t="shared" si="86"/>
        <v>0</v>
      </c>
      <c r="N36" s="88">
        <f t="shared" si="87"/>
        <v>0</v>
      </c>
      <c r="O36" s="113"/>
      <c r="P36" s="87">
        <v>0</v>
      </c>
      <c r="Q36" s="65">
        <v>0</v>
      </c>
      <c r="R36" s="29">
        <f>Resouce!$C$5</f>
        <v>55</v>
      </c>
      <c r="S36" s="25">
        <f t="shared" si="88"/>
        <v>0</v>
      </c>
      <c r="T36" s="35">
        <f t="shared" si="89"/>
        <v>0</v>
      </c>
      <c r="U36" s="39">
        <f t="shared" si="90"/>
        <v>0</v>
      </c>
      <c r="V36" s="88">
        <f t="shared" si="91"/>
        <v>0</v>
      </c>
      <c r="W36" s="113"/>
      <c r="X36" s="87">
        <v>6</v>
      </c>
      <c r="Y36" s="65">
        <v>0</v>
      </c>
      <c r="Z36" s="29">
        <f>Resouce!$C$7</f>
        <v>100</v>
      </c>
      <c r="AA36" s="25">
        <f t="shared" si="92"/>
        <v>600</v>
      </c>
      <c r="AB36" s="35">
        <f t="shared" si="93"/>
        <v>0</v>
      </c>
      <c r="AC36" s="39">
        <f t="shared" si="94"/>
        <v>6</v>
      </c>
      <c r="AD36" s="88">
        <f t="shared" si="95"/>
        <v>600</v>
      </c>
      <c r="AE36" s="113"/>
      <c r="AF36" s="128">
        <f t="shared" si="77"/>
        <v>6</v>
      </c>
      <c r="AG36" s="30">
        <f t="shared" si="78"/>
        <v>600</v>
      </c>
      <c r="AH36" s="38">
        <f t="shared" si="79"/>
        <v>0</v>
      </c>
      <c r="AI36" s="35">
        <f t="shared" si="80"/>
        <v>0</v>
      </c>
      <c r="AJ36" s="39">
        <f t="shared" si="81"/>
        <v>6</v>
      </c>
      <c r="AK36" s="88">
        <f t="shared" si="82"/>
        <v>600</v>
      </c>
      <c r="AL36" s="113"/>
      <c r="AM36" s="105">
        <v>0</v>
      </c>
      <c r="AN36" s="66">
        <v>0</v>
      </c>
      <c r="AO36" s="88">
        <f t="shared" si="96"/>
        <v>0</v>
      </c>
      <c r="AP36" s="113"/>
      <c r="AQ36" s="105">
        <v>0</v>
      </c>
      <c r="AR36" s="66">
        <v>0</v>
      </c>
      <c r="AS36" s="88">
        <f t="shared" si="97"/>
        <v>0</v>
      </c>
      <c r="AT36" s="113"/>
      <c r="AU36" s="106">
        <f t="shared" si="98"/>
        <v>600</v>
      </c>
      <c r="AV36" s="35">
        <f t="shared" si="99"/>
        <v>0</v>
      </c>
      <c r="AW36" s="88">
        <f t="shared" si="100"/>
        <v>600</v>
      </c>
    </row>
    <row r="37" spans="1:49" s="2" customFormat="1" outlineLevel="2" x14ac:dyDescent="0.2">
      <c r="A37" s="5">
        <f t="shared" si="101"/>
        <v>24</v>
      </c>
      <c r="B37" s="6" t="s">
        <v>10</v>
      </c>
      <c r="C37" s="6">
        <v>0</v>
      </c>
      <c r="D37" s="10">
        <f t="shared" si="102"/>
        <v>42573</v>
      </c>
      <c r="E37" s="9">
        <v>2</v>
      </c>
      <c r="F37" s="71">
        <f t="shared" si="83"/>
        <v>42575</v>
      </c>
      <c r="G37" s="113"/>
      <c r="H37" s="76">
        <v>0</v>
      </c>
      <c r="I37" s="65">
        <v>0</v>
      </c>
      <c r="J37" s="29">
        <f>Resouce!$C$5</f>
        <v>55</v>
      </c>
      <c r="K37" s="25">
        <f t="shared" si="84"/>
        <v>0</v>
      </c>
      <c r="L37" s="35">
        <f t="shared" si="85"/>
        <v>0</v>
      </c>
      <c r="M37" s="39">
        <f t="shared" si="86"/>
        <v>0</v>
      </c>
      <c r="N37" s="88">
        <f t="shared" si="87"/>
        <v>0</v>
      </c>
      <c r="O37" s="113"/>
      <c r="P37" s="87">
        <v>0</v>
      </c>
      <c r="Q37" s="65">
        <v>0</v>
      </c>
      <c r="R37" s="29">
        <f>Resouce!$C$5</f>
        <v>55</v>
      </c>
      <c r="S37" s="25">
        <f t="shared" si="88"/>
        <v>0</v>
      </c>
      <c r="T37" s="35">
        <f t="shared" si="89"/>
        <v>0</v>
      </c>
      <c r="U37" s="39">
        <f t="shared" si="90"/>
        <v>0</v>
      </c>
      <c r="V37" s="88">
        <f t="shared" si="91"/>
        <v>0</v>
      </c>
      <c r="W37" s="113"/>
      <c r="X37" s="87">
        <v>2</v>
      </c>
      <c r="Y37" s="65">
        <v>0</v>
      </c>
      <c r="Z37" s="29">
        <f>Resouce!$C$7</f>
        <v>100</v>
      </c>
      <c r="AA37" s="25">
        <f t="shared" si="92"/>
        <v>200</v>
      </c>
      <c r="AB37" s="35">
        <f t="shared" si="93"/>
        <v>0</v>
      </c>
      <c r="AC37" s="39">
        <f t="shared" si="94"/>
        <v>2</v>
      </c>
      <c r="AD37" s="88">
        <f t="shared" si="95"/>
        <v>200</v>
      </c>
      <c r="AE37" s="113"/>
      <c r="AF37" s="128">
        <f t="shared" si="77"/>
        <v>2</v>
      </c>
      <c r="AG37" s="30">
        <f t="shared" si="78"/>
        <v>200</v>
      </c>
      <c r="AH37" s="38">
        <f t="shared" si="79"/>
        <v>0</v>
      </c>
      <c r="AI37" s="35">
        <f t="shared" si="80"/>
        <v>0</v>
      </c>
      <c r="AJ37" s="39">
        <f t="shared" si="81"/>
        <v>2</v>
      </c>
      <c r="AK37" s="88">
        <f t="shared" si="82"/>
        <v>200</v>
      </c>
      <c r="AL37" s="113"/>
      <c r="AM37" s="105">
        <v>0</v>
      </c>
      <c r="AN37" s="66">
        <v>0</v>
      </c>
      <c r="AO37" s="88">
        <f t="shared" si="96"/>
        <v>0</v>
      </c>
      <c r="AP37" s="113"/>
      <c r="AQ37" s="105">
        <v>0</v>
      </c>
      <c r="AR37" s="66">
        <v>0</v>
      </c>
      <c r="AS37" s="88">
        <f t="shared" si="97"/>
        <v>0</v>
      </c>
      <c r="AT37" s="113"/>
      <c r="AU37" s="106">
        <f t="shared" si="98"/>
        <v>200</v>
      </c>
      <c r="AV37" s="35">
        <f t="shared" si="99"/>
        <v>0</v>
      </c>
      <c r="AW37" s="88">
        <f t="shared" si="100"/>
        <v>200</v>
      </c>
    </row>
    <row r="38" spans="1:49" s="1" customFormat="1" outlineLevel="1" x14ac:dyDescent="0.2">
      <c r="A38" s="4"/>
      <c r="B38" s="12" t="s">
        <v>9</v>
      </c>
      <c r="C38" s="12"/>
      <c r="D38" s="8"/>
      <c r="E38" s="37">
        <f>SUM(E29:E37)</f>
        <v>58</v>
      </c>
      <c r="F38" s="72"/>
      <c r="G38" s="114"/>
      <c r="H38" s="77">
        <f>SUM(H29:H37)</f>
        <v>4</v>
      </c>
      <c r="I38" s="37">
        <f>SUM(I29:I37)</f>
        <v>0</v>
      </c>
      <c r="J38" s="13"/>
      <c r="K38" s="23">
        <f>SUM(K29:K37)</f>
        <v>220</v>
      </c>
      <c r="L38" s="23">
        <f>SUM(L29:L37)</f>
        <v>0</v>
      </c>
      <c r="M38" s="37">
        <f>SUM(M29:M37)</f>
        <v>4</v>
      </c>
      <c r="N38" s="90">
        <f>SUM(N29:N37)</f>
        <v>220</v>
      </c>
      <c r="O38" s="114"/>
      <c r="P38" s="89">
        <f>SUM(P29:P37)</f>
        <v>0</v>
      </c>
      <c r="Q38" s="37">
        <f>SUM(Q29:Q37)</f>
        <v>0</v>
      </c>
      <c r="R38" s="13"/>
      <c r="S38" s="23">
        <f>SUM(S29:S37)</f>
        <v>0</v>
      </c>
      <c r="T38" s="23">
        <f>SUM(T29:T37)</f>
        <v>0</v>
      </c>
      <c r="U38" s="37">
        <f>SUM(U29:U37)</f>
        <v>0</v>
      </c>
      <c r="V38" s="90">
        <f>SUM(V29:V37)</f>
        <v>0</v>
      </c>
      <c r="W38" s="114"/>
      <c r="X38" s="89">
        <f>SUM(X29:X37)</f>
        <v>36</v>
      </c>
      <c r="Y38" s="37">
        <f>SUM(Y29:Y37)</f>
        <v>0</v>
      </c>
      <c r="Z38" s="13"/>
      <c r="AA38" s="23">
        <f>SUM(AA29:AA37)</f>
        <v>3600</v>
      </c>
      <c r="AB38" s="23">
        <f>SUM(AB29:AB37)</f>
        <v>0</v>
      </c>
      <c r="AC38" s="37">
        <f>SUM(AC29:AC37)</f>
        <v>36</v>
      </c>
      <c r="AD38" s="90">
        <f>SUM(AD29:AD37)</f>
        <v>3600</v>
      </c>
      <c r="AE38" s="114"/>
      <c r="AF38" s="127">
        <f>SUM(AF29:AF37)</f>
        <v>40</v>
      </c>
      <c r="AG38" s="23">
        <f t="shared" ref="AG38" si="103">K38+S38+AA38</f>
        <v>3820</v>
      </c>
      <c r="AH38" s="37">
        <f>SUM(AH29:AH37)</f>
        <v>0</v>
      </c>
      <c r="AI38" s="23">
        <f t="shared" ref="AI38" si="104">L38+T38+AB38</f>
        <v>0</v>
      </c>
      <c r="AJ38" s="37">
        <f>SUM(AJ29:AJ37)</f>
        <v>40</v>
      </c>
      <c r="AK38" s="90">
        <f t="shared" ref="AK38" si="105">N38+V38+AD38</f>
        <v>3820</v>
      </c>
      <c r="AL38" s="114"/>
      <c r="AM38" s="100">
        <f>SUM(AM29:AM37)</f>
        <v>0</v>
      </c>
      <c r="AN38" s="23">
        <f>SUM(AN29:AN37)</f>
        <v>0</v>
      </c>
      <c r="AO38" s="90">
        <f>AM38-AN38</f>
        <v>0</v>
      </c>
      <c r="AP38" s="114"/>
      <c r="AQ38" s="100">
        <f>SUM(AQ29:AQ37)</f>
        <v>0</v>
      </c>
      <c r="AR38" s="23">
        <f>SUM(AR29:AR37)</f>
        <v>0</v>
      </c>
      <c r="AS38" s="90">
        <f>AQ38-AR38</f>
        <v>0</v>
      </c>
      <c r="AT38" s="114"/>
      <c r="AU38" s="100">
        <f>SUM(AU29:AU37)</f>
        <v>3820</v>
      </c>
      <c r="AV38" s="23">
        <f>SUM(AV29:AV37)</f>
        <v>0</v>
      </c>
      <c r="AW38" s="90">
        <f>SUM(AW29:AW37)</f>
        <v>3820</v>
      </c>
    </row>
    <row r="39" spans="1:49" s="1" customFormat="1" outlineLevel="1" x14ac:dyDescent="0.2">
      <c r="A39" s="33"/>
      <c r="B39" s="33" t="s">
        <v>8</v>
      </c>
      <c r="C39" s="33"/>
      <c r="D39" s="18">
        <f>F28</f>
        <v>42485</v>
      </c>
      <c r="E39" s="42">
        <f>E49</f>
        <v>23</v>
      </c>
      <c r="F39" s="70">
        <f>E39+D39</f>
        <v>42508</v>
      </c>
      <c r="G39" s="112"/>
      <c r="H39" s="34"/>
      <c r="I39" s="34"/>
      <c r="J39" s="34"/>
      <c r="K39" s="34"/>
      <c r="L39" s="34"/>
      <c r="M39" s="34"/>
      <c r="N39" s="86"/>
      <c r="O39" s="112"/>
      <c r="P39" s="91"/>
      <c r="Q39" s="34"/>
      <c r="R39" s="34"/>
      <c r="S39" s="34"/>
      <c r="T39" s="34"/>
      <c r="U39" s="34"/>
      <c r="V39" s="86"/>
      <c r="W39" s="112"/>
      <c r="X39" s="91"/>
      <c r="Y39" s="34"/>
      <c r="Z39" s="34"/>
      <c r="AA39" s="34"/>
      <c r="AB39" s="34"/>
      <c r="AC39" s="34"/>
      <c r="AD39" s="86"/>
      <c r="AE39" s="112"/>
      <c r="AF39" s="91"/>
      <c r="AG39" s="34"/>
      <c r="AH39" s="34"/>
      <c r="AI39" s="34"/>
      <c r="AJ39" s="34"/>
      <c r="AK39" s="86"/>
      <c r="AL39" s="112"/>
      <c r="AM39" s="104"/>
      <c r="AN39" s="26"/>
      <c r="AO39" s="86"/>
      <c r="AP39" s="112"/>
      <c r="AQ39" s="104"/>
      <c r="AR39" s="26"/>
      <c r="AS39" s="86"/>
      <c r="AT39" s="112"/>
      <c r="AU39" s="104"/>
      <c r="AV39" s="26"/>
      <c r="AW39" s="86"/>
    </row>
    <row r="40" spans="1:49" s="2" customFormat="1" outlineLevel="2" x14ac:dyDescent="0.2">
      <c r="A40" s="5">
        <f>A37+1</f>
        <v>25</v>
      </c>
      <c r="B40" s="6" t="s">
        <v>0</v>
      </c>
      <c r="C40" s="6">
        <v>0</v>
      </c>
      <c r="D40" s="10">
        <f>F37</f>
        <v>42575</v>
      </c>
      <c r="E40" s="9">
        <v>1</v>
      </c>
      <c r="F40" s="71">
        <f>D40+E40</f>
        <v>42576</v>
      </c>
      <c r="G40" s="113"/>
      <c r="H40" s="76">
        <v>0</v>
      </c>
      <c r="I40" s="65">
        <v>0</v>
      </c>
      <c r="J40" s="29">
        <f>Resouce!$C$5</f>
        <v>55</v>
      </c>
      <c r="K40" s="25">
        <f>J40*H40</f>
        <v>0</v>
      </c>
      <c r="L40" s="35">
        <f>I40*J40</f>
        <v>0</v>
      </c>
      <c r="M40" s="39">
        <f>H40-I40</f>
        <v>0</v>
      </c>
      <c r="N40" s="88">
        <f>K40-L40</f>
        <v>0</v>
      </c>
      <c r="O40" s="113"/>
      <c r="P40" s="87">
        <v>0</v>
      </c>
      <c r="Q40" s="65">
        <v>0</v>
      </c>
      <c r="R40" s="29">
        <f>Resouce!$C$5</f>
        <v>55</v>
      </c>
      <c r="S40" s="25">
        <f>R40*P40</f>
        <v>0</v>
      </c>
      <c r="T40" s="35">
        <f>Q40*R40</f>
        <v>0</v>
      </c>
      <c r="U40" s="39">
        <f>P40-Q40</f>
        <v>0</v>
      </c>
      <c r="V40" s="88">
        <f>S40-T40</f>
        <v>0</v>
      </c>
      <c r="W40" s="113"/>
      <c r="X40" s="87">
        <v>2</v>
      </c>
      <c r="Y40" s="65">
        <v>0</v>
      </c>
      <c r="Z40" s="29">
        <f>Resouce!$C$7</f>
        <v>100</v>
      </c>
      <c r="AA40" s="25">
        <f>Z40*X40</f>
        <v>200</v>
      </c>
      <c r="AB40" s="35">
        <f>Y40*Z40</f>
        <v>0</v>
      </c>
      <c r="AC40" s="39">
        <f>X40-Y40</f>
        <v>2</v>
      </c>
      <c r="AD40" s="88">
        <f>AA40-AB40</f>
        <v>200</v>
      </c>
      <c r="AE40" s="113"/>
      <c r="AF40" s="128">
        <f t="shared" ref="AF40:AF48" si="106">H40+P40+X40</f>
        <v>2</v>
      </c>
      <c r="AG40" s="30">
        <f t="shared" ref="AG40:AG48" si="107">K40+S40+AA40</f>
        <v>200</v>
      </c>
      <c r="AH40" s="38">
        <f t="shared" ref="AH40:AH48" si="108">I40+Q40+Y40</f>
        <v>0</v>
      </c>
      <c r="AI40" s="35">
        <f t="shared" ref="AI40:AI48" si="109">L40+T40+AB40</f>
        <v>0</v>
      </c>
      <c r="AJ40" s="39">
        <f t="shared" ref="AJ40:AJ48" si="110">M40+U40+AC40</f>
        <v>2</v>
      </c>
      <c r="AK40" s="88">
        <f t="shared" ref="AK40:AK48" si="111">N40+V40+AD40</f>
        <v>200</v>
      </c>
      <c r="AL40" s="113"/>
      <c r="AM40" s="105">
        <v>0</v>
      </c>
      <c r="AN40" s="66">
        <v>0</v>
      </c>
      <c r="AO40" s="88">
        <f>AM40-AN40</f>
        <v>0</v>
      </c>
      <c r="AP40" s="113"/>
      <c r="AQ40" s="105">
        <v>0</v>
      </c>
      <c r="AR40" s="66">
        <v>0</v>
      </c>
      <c r="AS40" s="88">
        <f>AQ40-AR40</f>
        <v>0</v>
      </c>
      <c r="AT40" s="113"/>
      <c r="AU40" s="106">
        <f>AG40+AM40+AQ40</f>
        <v>200</v>
      </c>
      <c r="AV40" s="35">
        <f>AI40+AN40+AR40</f>
        <v>0</v>
      </c>
      <c r="AW40" s="88">
        <f>AU40-AV40</f>
        <v>200</v>
      </c>
    </row>
    <row r="41" spans="1:49" s="2" customFormat="1" outlineLevel="2" x14ac:dyDescent="0.2">
      <c r="A41" s="5">
        <f>A40+1</f>
        <v>26</v>
      </c>
      <c r="B41" s="6" t="s">
        <v>1</v>
      </c>
      <c r="C41" s="6">
        <v>1</v>
      </c>
      <c r="D41" s="10">
        <f>F40</f>
        <v>42576</v>
      </c>
      <c r="E41" s="9">
        <v>3</v>
      </c>
      <c r="F41" s="71">
        <f t="shared" ref="F41:F48" si="112">D41+E41</f>
        <v>42579</v>
      </c>
      <c r="G41" s="113"/>
      <c r="H41" s="76">
        <v>0</v>
      </c>
      <c r="I41" s="65">
        <v>0</v>
      </c>
      <c r="J41" s="29">
        <f>Resouce!$C$5</f>
        <v>55</v>
      </c>
      <c r="K41" s="25">
        <f t="shared" ref="K41:K48" si="113">J41*H41</f>
        <v>0</v>
      </c>
      <c r="L41" s="35">
        <f t="shared" ref="L41:L48" si="114">I41*J41</f>
        <v>0</v>
      </c>
      <c r="M41" s="39">
        <f t="shared" ref="M41:M48" si="115">H41-I41</f>
        <v>0</v>
      </c>
      <c r="N41" s="88">
        <f t="shared" ref="N41:N48" si="116">K41-L41</f>
        <v>0</v>
      </c>
      <c r="O41" s="113"/>
      <c r="P41" s="87">
        <v>0</v>
      </c>
      <c r="Q41" s="65">
        <v>0</v>
      </c>
      <c r="R41" s="29">
        <f>Resouce!$C$5</f>
        <v>55</v>
      </c>
      <c r="S41" s="25">
        <f t="shared" ref="S41:S48" si="117">R41*P41</f>
        <v>0</v>
      </c>
      <c r="T41" s="35">
        <f t="shared" ref="T41:T48" si="118">Q41*R41</f>
        <v>0</v>
      </c>
      <c r="U41" s="39">
        <f t="shared" ref="U41:U48" si="119">P41-Q41</f>
        <v>0</v>
      </c>
      <c r="V41" s="88">
        <f t="shared" ref="V41:V48" si="120">S41-T41</f>
        <v>0</v>
      </c>
      <c r="W41" s="113"/>
      <c r="X41" s="87">
        <v>6</v>
      </c>
      <c r="Y41" s="65">
        <v>0</v>
      </c>
      <c r="Z41" s="29">
        <f>Resouce!$C$7</f>
        <v>100</v>
      </c>
      <c r="AA41" s="25">
        <f t="shared" ref="AA41:AA48" si="121">Z41*X41</f>
        <v>600</v>
      </c>
      <c r="AB41" s="35">
        <f t="shared" ref="AB41:AB48" si="122">Y41*Z41</f>
        <v>0</v>
      </c>
      <c r="AC41" s="39">
        <f t="shared" ref="AC41:AC48" si="123">X41-Y41</f>
        <v>6</v>
      </c>
      <c r="AD41" s="88">
        <f t="shared" ref="AD41:AD48" si="124">AA41-AB41</f>
        <v>600</v>
      </c>
      <c r="AE41" s="113"/>
      <c r="AF41" s="128">
        <f t="shared" si="106"/>
        <v>6</v>
      </c>
      <c r="AG41" s="30">
        <f t="shared" si="107"/>
        <v>600</v>
      </c>
      <c r="AH41" s="38">
        <f t="shared" si="108"/>
        <v>0</v>
      </c>
      <c r="AI41" s="35">
        <f t="shared" si="109"/>
        <v>0</v>
      </c>
      <c r="AJ41" s="39">
        <f t="shared" si="110"/>
        <v>6</v>
      </c>
      <c r="AK41" s="88">
        <f t="shared" si="111"/>
        <v>600</v>
      </c>
      <c r="AL41" s="113"/>
      <c r="AM41" s="105">
        <v>0</v>
      </c>
      <c r="AN41" s="66">
        <v>0</v>
      </c>
      <c r="AO41" s="88">
        <f t="shared" ref="AO41:AO48" si="125">AM41-AN41</f>
        <v>0</v>
      </c>
      <c r="AP41" s="113"/>
      <c r="AQ41" s="105">
        <v>0</v>
      </c>
      <c r="AR41" s="66">
        <v>0</v>
      </c>
      <c r="AS41" s="88">
        <f t="shared" ref="AS41:AS48" si="126">AQ41-AR41</f>
        <v>0</v>
      </c>
      <c r="AT41" s="113"/>
      <c r="AU41" s="106">
        <f t="shared" ref="AU41:AU48" si="127">AG41+AM41+AQ41</f>
        <v>600</v>
      </c>
      <c r="AV41" s="35">
        <f t="shared" ref="AV41:AV48" si="128">AI41+AN41+AR41</f>
        <v>0</v>
      </c>
      <c r="AW41" s="88">
        <f t="shared" ref="AW41:AW48" si="129">AU41-AV41</f>
        <v>600</v>
      </c>
    </row>
    <row r="42" spans="1:49" s="2" customFormat="1" outlineLevel="2" x14ac:dyDescent="0.2">
      <c r="A42" s="5">
        <f t="shared" ref="A42:A48" si="130">A41+1</f>
        <v>27</v>
      </c>
      <c r="B42" s="6" t="s">
        <v>15</v>
      </c>
      <c r="C42" s="6">
        <v>2</v>
      </c>
      <c r="D42" s="10">
        <f t="shared" ref="D42:D48" si="131">F41</f>
        <v>42579</v>
      </c>
      <c r="E42" s="9">
        <v>4</v>
      </c>
      <c r="F42" s="71">
        <f t="shared" si="112"/>
        <v>42583</v>
      </c>
      <c r="G42" s="113"/>
      <c r="H42" s="76">
        <v>0</v>
      </c>
      <c r="I42" s="65">
        <v>0</v>
      </c>
      <c r="J42" s="29">
        <f>Resouce!$C$5</f>
        <v>55</v>
      </c>
      <c r="K42" s="25">
        <f t="shared" si="113"/>
        <v>0</v>
      </c>
      <c r="L42" s="35">
        <f t="shared" si="114"/>
        <v>0</v>
      </c>
      <c r="M42" s="39">
        <f t="shared" si="115"/>
        <v>0</v>
      </c>
      <c r="N42" s="88">
        <f t="shared" si="116"/>
        <v>0</v>
      </c>
      <c r="O42" s="113"/>
      <c r="P42" s="87">
        <v>0</v>
      </c>
      <c r="Q42" s="65">
        <v>0</v>
      </c>
      <c r="R42" s="29">
        <f>Resouce!$C$5</f>
        <v>55</v>
      </c>
      <c r="S42" s="25">
        <f t="shared" si="117"/>
        <v>0</v>
      </c>
      <c r="T42" s="35">
        <f t="shared" si="118"/>
        <v>0</v>
      </c>
      <c r="U42" s="39">
        <f t="shared" si="119"/>
        <v>0</v>
      </c>
      <c r="V42" s="88">
        <f t="shared" si="120"/>
        <v>0</v>
      </c>
      <c r="W42" s="113"/>
      <c r="X42" s="87">
        <v>4</v>
      </c>
      <c r="Y42" s="65">
        <v>0</v>
      </c>
      <c r="Z42" s="29">
        <f>Resouce!$C$7</f>
        <v>100</v>
      </c>
      <c r="AA42" s="25">
        <f t="shared" si="121"/>
        <v>400</v>
      </c>
      <c r="AB42" s="35">
        <f t="shared" si="122"/>
        <v>0</v>
      </c>
      <c r="AC42" s="39">
        <f t="shared" si="123"/>
        <v>4</v>
      </c>
      <c r="AD42" s="88">
        <f t="shared" si="124"/>
        <v>400</v>
      </c>
      <c r="AE42" s="113"/>
      <c r="AF42" s="128">
        <f t="shared" si="106"/>
        <v>4</v>
      </c>
      <c r="AG42" s="30">
        <f t="shared" si="107"/>
        <v>400</v>
      </c>
      <c r="AH42" s="38">
        <f t="shared" si="108"/>
        <v>0</v>
      </c>
      <c r="AI42" s="35">
        <f t="shared" si="109"/>
        <v>0</v>
      </c>
      <c r="AJ42" s="39">
        <f t="shared" si="110"/>
        <v>4</v>
      </c>
      <c r="AK42" s="88">
        <f t="shared" si="111"/>
        <v>400</v>
      </c>
      <c r="AL42" s="113"/>
      <c r="AM42" s="105">
        <v>0</v>
      </c>
      <c r="AN42" s="66">
        <v>0</v>
      </c>
      <c r="AO42" s="88">
        <f t="shared" si="125"/>
        <v>0</v>
      </c>
      <c r="AP42" s="113"/>
      <c r="AQ42" s="105">
        <v>0</v>
      </c>
      <c r="AR42" s="66">
        <v>0</v>
      </c>
      <c r="AS42" s="88">
        <f t="shared" si="126"/>
        <v>0</v>
      </c>
      <c r="AT42" s="113"/>
      <c r="AU42" s="106">
        <f t="shared" si="127"/>
        <v>400</v>
      </c>
      <c r="AV42" s="35">
        <f t="shared" si="128"/>
        <v>0</v>
      </c>
      <c r="AW42" s="88">
        <f t="shared" si="129"/>
        <v>400</v>
      </c>
    </row>
    <row r="43" spans="1:49" s="2" customFormat="1" outlineLevel="2" x14ac:dyDescent="0.2">
      <c r="A43" s="5">
        <f t="shared" si="130"/>
        <v>28</v>
      </c>
      <c r="B43" s="6" t="s">
        <v>11</v>
      </c>
      <c r="C43" s="6">
        <v>3</v>
      </c>
      <c r="D43" s="10">
        <f t="shared" si="131"/>
        <v>42583</v>
      </c>
      <c r="E43" s="9">
        <v>3</v>
      </c>
      <c r="F43" s="71">
        <f t="shared" si="112"/>
        <v>42586</v>
      </c>
      <c r="G43" s="113"/>
      <c r="H43" s="76">
        <v>3</v>
      </c>
      <c r="I43" s="65">
        <v>0</v>
      </c>
      <c r="J43" s="29">
        <f>Resouce!$C$5</f>
        <v>55</v>
      </c>
      <c r="K43" s="25">
        <f t="shared" si="113"/>
        <v>165</v>
      </c>
      <c r="L43" s="35">
        <f t="shared" si="114"/>
        <v>0</v>
      </c>
      <c r="M43" s="39">
        <f t="shared" si="115"/>
        <v>3</v>
      </c>
      <c r="N43" s="88">
        <f t="shared" si="116"/>
        <v>165</v>
      </c>
      <c r="O43" s="113"/>
      <c r="P43" s="87">
        <v>0</v>
      </c>
      <c r="Q43" s="65">
        <v>0</v>
      </c>
      <c r="R43" s="29">
        <f>Resouce!$C$5</f>
        <v>55</v>
      </c>
      <c r="S43" s="25">
        <f t="shared" si="117"/>
        <v>0</v>
      </c>
      <c r="T43" s="35">
        <f t="shared" si="118"/>
        <v>0</v>
      </c>
      <c r="U43" s="39">
        <f t="shared" si="119"/>
        <v>0</v>
      </c>
      <c r="V43" s="88">
        <f t="shared" si="120"/>
        <v>0</v>
      </c>
      <c r="W43" s="113"/>
      <c r="X43" s="87">
        <v>5</v>
      </c>
      <c r="Y43" s="65">
        <v>0</v>
      </c>
      <c r="Z43" s="29">
        <f>Resouce!$C$7</f>
        <v>100</v>
      </c>
      <c r="AA43" s="25">
        <f t="shared" si="121"/>
        <v>500</v>
      </c>
      <c r="AB43" s="35">
        <f t="shared" si="122"/>
        <v>0</v>
      </c>
      <c r="AC43" s="39">
        <f t="shared" si="123"/>
        <v>5</v>
      </c>
      <c r="AD43" s="88">
        <f t="shared" si="124"/>
        <v>500</v>
      </c>
      <c r="AE43" s="113"/>
      <c r="AF43" s="128">
        <f t="shared" si="106"/>
        <v>8</v>
      </c>
      <c r="AG43" s="30">
        <f t="shared" si="107"/>
        <v>665</v>
      </c>
      <c r="AH43" s="38">
        <f t="shared" si="108"/>
        <v>0</v>
      </c>
      <c r="AI43" s="35">
        <f t="shared" si="109"/>
        <v>0</v>
      </c>
      <c r="AJ43" s="39">
        <f t="shared" si="110"/>
        <v>8</v>
      </c>
      <c r="AK43" s="88">
        <f t="shared" si="111"/>
        <v>665</v>
      </c>
      <c r="AL43" s="113"/>
      <c r="AM43" s="105">
        <v>0</v>
      </c>
      <c r="AN43" s="66">
        <v>0</v>
      </c>
      <c r="AO43" s="88">
        <f t="shared" si="125"/>
        <v>0</v>
      </c>
      <c r="AP43" s="113"/>
      <c r="AQ43" s="105">
        <v>0</v>
      </c>
      <c r="AR43" s="66">
        <v>0</v>
      </c>
      <c r="AS43" s="88">
        <f t="shared" si="126"/>
        <v>0</v>
      </c>
      <c r="AT43" s="113"/>
      <c r="AU43" s="106">
        <f t="shared" si="127"/>
        <v>665</v>
      </c>
      <c r="AV43" s="35">
        <f t="shared" si="128"/>
        <v>0</v>
      </c>
      <c r="AW43" s="88">
        <f t="shared" si="129"/>
        <v>665</v>
      </c>
    </row>
    <row r="44" spans="1:49" s="2" customFormat="1" outlineLevel="2" x14ac:dyDescent="0.2">
      <c r="A44" s="5">
        <f t="shared" si="130"/>
        <v>29</v>
      </c>
      <c r="B44" s="6" t="s">
        <v>12</v>
      </c>
      <c r="C44" s="6">
        <v>4</v>
      </c>
      <c r="D44" s="10">
        <f t="shared" si="131"/>
        <v>42586</v>
      </c>
      <c r="E44" s="9">
        <v>4</v>
      </c>
      <c r="F44" s="71">
        <f t="shared" si="112"/>
        <v>42590</v>
      </c>
      <c r="G44" s="113"/>
      <c r="H44" s="76">
        <v>5</v>
      </c>
      <c r="I44" s="65">
        <v>0</v>
      </c>
      <c r="J44" s="29">
        <f>Resouce!$C$5</f>
        <v>55</v>
      </c>
      <c r="K44" s="25">
        <f t="shared" si="113"/>
        <v>275</v>
      </c>
      <c r="L44" s="35">
        <f t="shared" si="114"/>
        <v>0</v>
      </c>
      <c r="M44" s="39">
        <f t="shared" si="115"/>
        <v>5</v>
      </c>
      <c r="N44" s="88">
        <f t="shared" si="116"/>
        <v>275</v>
      </c>
      <c r="O44" s="113"/>
      <c r="P44" s="87">
        <v>0</v>
      </c>
      <c r="Q44" s="65">
        <v>0</v>
      </c>
      <c r="R44" s="29">
        <f>Resouce!$C$5</f>
        <v>55</v>
      </c>
      <c r="S44" s="25">
        <f t="shared" si="117"/>
        <v>0</v>
      </c>
      <c r="T44" s="35">
        <f t="shared" si="118"/>
        <v>0</v>
      </c>
      <c r="U44" s="39">
        <f t="shared" si="119"/>
        <v>0</v>
      </c>
      <c r="V44" s="88">
        <f t="shared" si="120"/>
        <v>0</v>
      </c>
      <c r="W44" s="113"/>
      <c r="X44" s="87">
        <v>4</v>
      </c>
      <c r="Y44" s="65">
        <v>0</v>
      </c>
      <c r="Z44" s="29">
        <f>Resouce!$C$7</f>
        <v>100</v>
      </c>
      <c r="AA44" s="25">
        <f t="shared" si="121"/>
        <v>400</v>
      </c>
      <c r="AB44" s="35">
        <f t="shared" si="122"/>
        <v>0</v>
      </c>
      <c r="AC44" s="39">
        <f t="shared" si="123"/>
        <v>4</v>
      </c>
      <c r="AD44" s="88">
        <f t="shared" si="124"/>
        <v>400</v>
      </c>
      <c r="AE44" s="113"/>
      <c r="AF44" s="128">
        <f t="shared" si="106"/>
        <v>9</v>
      </c>
      <c r="AG44" s="30">
        <f t="shared" si="107"/>
        <v>675</v>
      </c>
      <c r="AH44" s="38">
        <f t="shared" si="108"/>
        <v>0</v>
      </c>
      <c r="AI44" s="35">
        <f t="shared" si="109"/>
        <v>0</v>
      </c>
      <c r="AJ44" s="39">
        <f t="shared" si="110"/>
        <v>9</v>
      </c>
      <c r="AK44" s="88">
        <f t="shared" si="111"/>
        <v>675</v>
      </c>
      <c r="AL44" s="113"/>
      <c r="AM44" s="105">
        <v>0</v>
      </c>
      <c r="AN44" s="66">
        <v>0</v>
      </c>
      <c r="AO44" s="88">
        <f t="shared" si="125"/>
        <v>0</v>
      </c>
      <c r="AP44" s="113"/>
      <c r="AQ44" s="105">
        <v>0</v>
      </c>
      <c r="AR44" s="66">
        <v>0</v>
      </c>
      <c r="AS44" s="88">
        <f t="shared" si="126"/>
        <v>0</v>
      </c>
      <c r="AT44" s="113"/>
      <c r="AU44" s="106">
        <f t="shared" si="127"/>
        <v>675</v>
      </c>
      <c r="AV44" s="35">
        <f t="shared" si="128"/>
        <v>0</v>
      </c>
      <c r="AW44" s="88">
        <f t="shared" si="129"/>
        <v>675</v>
      </c>
    </row>
    <row r="45" spans="1:49" s="2" customFormat="1" outlineLevel="2" x14ac:dyDescent="0.2">
      <c r="A45" s="5">
        <f t="shared" si="130"/>
        <v>30</v>
      </c>
      <c r="B45" s="6" t="s">
        <v>13</v>
      </c>
      <c r="C45" s="6">
        <v>5</v>
      </c>
      <c r="D45" s="10">
        <f t="shared" si="131"/>
        <v>42590</v>
      </c>
      <c r="E45" s="9">
        <v>3</v>
      </c>
      <c r="F45" s="71">
        <f t="shared" si="112"/>
        <v>42593</v>
      </c>
      <c r="G45" s="113"/>
      <c r="H45" s="76">
        <v>4</v>
      </c>
      <c r="I45" s="65">
        <v>0</v>
      </c>
      <c r="J45" s="29">
        <f>Resouce!$C$5</f>
        <v>55</v>
      </c>
      <c r="K45" s="25">
        <f t="shared" si="113"/>
        <v>220</v>
      </c>
      <c r="L45" s="35">
        <f t="shared" si="114"/>
        <v>0</v>
      </c>
      <c r="M45" s="39">
        <f t="shared" si="115"/>
        <v>4</v>
      </c>
      <c r="N45" s="88">
        <f t="shared" si="116"/>
        <v>220</v>
      </c>
      <c r="O45" s="113"/>
      <c r="P45" s="87">
        <v>0</v>
      </c>
      <c r="Q45" s="65">
        <v>0</v>
      </c>
      <c r="R45" s="29">
        <f>Resouce!$C$5</f>
        <v>55</v>
      </c>
      <c r="S45" s="25">
        <f t="shared" si="117"/>
        <v>0</v>
      </c>
      <c r="T45" s="35">
        <f t="shared" si="118"/>
        <v>0</v>
      </c>
      <c r="U45" s="39">
        <f t="shared" si="119"/>
        <v>0</v>
      </c>
      <c r="V45" s="88">
        <f t="shared" si="120"/>
        <v>0</v>
      </c>
      <c r="W45" s="113"/>
      <c r="X45" s="87">
        <v>3</v>
      </c>
      <c r="Y45" s="65">
        <v>0</v>
      </c>
      <c r="Z45" s="29">
        <f>Resouce!$C$7</f>
        <v>100</v>
      </c>
      <c r="AA45" s="25">
        <f t="shared" si="121"/>
        <v>300</v>
      </c>
      <c r="AB45" s="35">
        <f t="shared" si="122"/>
        <v>0</v>
      </c>
      <c r="AC45" s="39">
        <f t="shared" si="123"/>
        <v>3</v>
      </c>
      <c r="AD45" s="88">
        <f t="shared" si="124"/>
        <v>300</v>
      </c>
      <c r="AE45" s="113"/>
      <c r="AF45" s="128">
        <f t="shared" si="106"/>
        <v>7</v>
      </c>
      <c r="AG45" s="30">
        <f t="shared" si="107"/>
        <v>520</v>
      </c>
      <c r="AH45" s="38">
        <f t="shared" si="108"/>
        <v>0</v>
      </c>
      <c r="AI45" s="35">
        <f t="shared" si="109"/>
        <v>0</v>
      </c>
      <c r="AJ45" s="39">
        <f t="shared" si="110"/>
        <v>7</v>
      </c>
      <c r="AK45" s="88">
        <f t="shared" si="111"/>
        <v>520</v>
      </c>
      <c r="AL45" s="113"/>
      <c r="AM45" s="105">
        <v>0</v>
      </c>
      <c r="AN45" s="66">
        <v>0</v>
      </c>
      <c r="AO45" s="88">
        <f t="shared" si="125"/>
        <v>0</v>
      </c>
      <c r="AP45" s="113"/>
      <c r="AQ45" s="105">
        <v>0</v>
      </c>
      <c r="AR45" s="66">
        <v>0</v>
      </c>
      <c r="AS45" s="88">
        <f t="shared" si="126"/>
        <v>0</v>
      </c>
      <c r="AT45" s="113"/>
      <c r="AU45" s="106">
        <f t="shared" si="127"/>
        <v>520</v>
      </c>
      <c r="AV45" s="35">
        <f t="shared" si="128"/>
        <v>0</v>
      </c>
      <c r="AW45" s="88">
        <f t="shared" si="129"/>
        <v>520</v>
      </c>
    </row>
    <row r="46" spans="1:49" s="2" customFormat="1" outlineLevel="2" x14ac:dyDescent="0.2">
      <c r="A46" s="5">
        <f t="shared" si="130"/>
        <v>31</v>
      </c>
      <c r="B46" s="6" t="s">
        <v>14</v>
      </c>
      <c r="C46" s="6">
        <v>6</v>
      </c>
      <c r="D46" s="10">
        <f t="shared" si="131"/>
        <v>42593</v>
      </c>
      <c r="E46" s="9">
        <v>2</v>
      </c>
      <c r="F46" s="71">
        <f t="shared" si="112"/>
        <v>42595</v>
      </c>
      <c r="G46" s="113"/>
      <c r="H46" s="76">
        <v>3</v>
      </c>
      <c r="I46" s="65">
        <v>0</v>
      </c>
      <c r="J46" s="29">
        <f>Resouce!$C$5</f>
        <v>55</v>
      </c>
      <c r="K46" s="25">
        <f t="shared" si="113"/>
        <v>165</v>
      </c>
      <c r="L46" s="35">
        <f t="shared" si="114"/>
        <v>0</v>
      </c>
      <c r="M46" s="39">
        <f t="shared" si="115"/>
        <v>3</v>
      </c>
      <c r="N46" s="88">
        <f t="shared" si="116"/>
        <v>165</v>
      </c>
      <c r="O46" s="113"/>
      <c r="P46" s="87">
        <v>0</v>
      </c>
      <c r="Q46" s="65">
        <v>0</v>
      </c>
      <c r="R46" s="29">
        <f>Resouce!$C$5</f>
        <v>55</v>
      </c>
      <c r="S46" s="25">
        <f t="shared" si="117"/>
        <v>0</v>
      </c>
      <c r="T46" s="35">
        <f t="shared" si="118"/>
        <v>0</v>
      </c>
      <c r="U46" s="39">
        <f t="shared" si="119"/>
        <v>0</v>
      </c>
      <c r="V46" s="88">
        <f t="shared" si="120"/>
        <v>0</v>
      </c>
      <c r="W46" s="113"/>
      <c r="X46" s="87">
        <v>4</v>
      </c>
      <c r="Y46" s="65">
        <v>0</v>
      </c>
      <c r="Z46" s="29">
        <f>Resouce!$C$7</f>
        <v>100</v>
      </c>
      <c r="AA46" s="25">
        <f t="shared" si="121"/>
        <v>400</v>
      </c>
      <c r="AB46" s="35">
        <f t="shared" si="122"/>
        <v>0</v>
      </c>
      <c r="AC46" s="39">
        <f t="shared" si="123"/>
        <v>4</v>
      </c>
      <c r="AD46" s="88">
        <f t="shared" si="124"/>
        <v>400</v>
      </c>
      <c r="AE46" s="113"/>
      <c r="AF46" s="128">
        <f t="shared" si="106"/>
        <v>7</v>
      </c>
      <c r="AG46" s="30">
        <f t="shared" si="107"/>
        <v>565</v>
      </c>
      <c r="AH46" s="38">
        <f t="shared" si="108"/>
        <v>0</v>
      </c>
      <c r="AI46" s="35">
        <f t="shared" si="109"/>
        <v>0</v>
      </c>
      <c r="AJ46" s="39">
        <f t="shared" si="110"/>
        <v>7</v>
      </c>
      <c r="AK46" s="88">
        <f t="shared" si="111"/>
        <v>565</v>
      </c>
      <c r="AL46" s="113"/>
      <c r="AM46" s="105">
        <v>0</v>
      </c>
      <c r="AN46" s="66">
        <v>0</v>
      </c>
      <c r="AO46" s="88">
        <f t="shared" si="125"/>
        <v>0</v>
      </c>
      <c r="AP46" s="113"/>
      <c r="AQ46" s="105">
        <v>0</v>
      </c>
      <c r="AR46" s="66">
        <v>0</v>
      </c>
      <c r="AS46" s="88">
        <f t="shared" si="126"/>
        <v>0</v>
      </c>
      <c r="AT46" s="113"/>
      <c r="AU46" s="106">
        <f t="shared" si="127"/>
        <v>565</v>
      </c>
      <c r="AV46" s="35">
        <f t="shared" si="128"/>
        <v>0</v>
      </c>
      <c r="AW46" s="88">
        <f t="shared" si="129"/>
        <v>565</v>
      </c>
    </row>
    <row r="47" spans="1:49" s="2" customFormat="1" outlineLevel="2" x14ac:dyDescent="0.2">
      <c r="A47" s="5">
        <f t="shared" si="130"/>
        <v>32</v>
      </c>
      <c r="B47" s="6" t="s">
        <v>63</v>
      </c>
      <c r="C47" s="6">
        <v>7</v>
      </c>
      <c r="D47" s="10">
        <f t="shared" si="131"/>
        <v>42595</v>
      </c>
      <c r="E47" s="9">
        <v>3</v>
      </c>
      <c r="F47" s="71">
        <f t="shared" si="112"/>
        <v>42598</v>
      </c>
      <c r="G47" s="113"/>
      <c r="H47" s="76">
        <v>3</v>
      </c>
      <c r="I47" s="65">
        <v>0</v>
      </c>
      <c r="J47" s="29">
        <f>Resouce!$C$5</f>
        <v>55</v>
      </c>
      <c r="K47" s="25">
        <f t="shared" si="113"/>
        <v>165</v>
      </c>
      <c r="L47" s="35">
        <f t="shared" si="114"/>
        <v>0</v>
      </c>
      <c r="M47" s="39">
        <f t="shared" si="115"/>
        <v>3</v>
      </c>
      <c r="N47" s="88">
        <f t="shared" si="116"/>
        <v>165</v>
      </c>
      <c r="O47" s="113"/>
      <c r="P47" s="87">
        <v>0</v>
      </c>
      <c r="Q47" s="65">
        <v>0</v>
      </c>
      <c r="R47" s="29">
        <f>Resouce!$C$5</f>
        <v>55</v>
      </c>
      <c r="S47" s="25">
        <f t="shared" si="117"/>
        <v>0</v>
      </c>
      <c r="T47" s="35">
        <f t="shared" si="118"/>
        <v>0</v>
      </c>
      <c r="U47" s="39">
        <f t="shared" si="119"/>
        <v>0</v>
      </c>
      <c r="V47" s="88">
        <f t="shared" si="120"/>
        <v>0</v>
      </c>
      <c r="W47" s="113"/>
      <c r="X47" s="87">
        <v>5</v>
      </c>
      <c r="Y47" s="65">
        <v>0</v>
      </c>
      <c r="Z47" s="29">
        <f>Resouce!$C$7</f>
        <v>100</v>
      </c>
      <c r="AA47" s="25">
        <f t="shared" si="121"/>
        <v>500</v>
      </c>
      <c r="AB47" s="35">
        <f t="shared" si="122"/>
        <v>0</v>
      </c>
      <c r="AC47" s="39">
        <f t="shared" si="123"/>
        <v>5</v>
      </c>
      <c r="AD47" s="88">
        <f t="shared" si="124"/>
        <v>500</v>
      </c>
      <c r="AE47" s="113"/>
      <c r="AF47" s="128">
        <f t="shared" si="106"/>
        <v>8</v>
      </c>
      <c r="AG47" s="30">
        <f t="shared" si="107"/>
        <v>665</v>
      </c>
      <c r="AH47" s="38">
        <f t="shared" si="108"/>
        <v>0</v>
      </c>
      <c r="AI47" s="35">
        <f t="shared" si="109"/>
        <v>0</v>
      </c>
      <c r="AJ47" s="39">
        <f t="shared" si="110"/>
        <v>8</v>
      </c>
      <c r="AK47" s="88">
        <f t="shared" si="111"/>
        <v>665</v>
      </c>
      <c r="AL47" s="113"/>
      <c r="AM47" s="105">
        <v>0</v>
      </c>
      <c r="AN47" s="66">
        <v>0</v>
      </c>
      <c r="AO47" s="88">
        <f t="shared" si="125"/>
        <v>0</v>
      </c>
      <c r="AP47" s="113"/>
      <c r="AQ47" s="105">
        <v>0</v>
      </c>
      <c r="AR47" s="66">
        <v>0</v>
      </c>
      <c r="AS47" s="88">
        <f t="shared" si="126"/>
        <v>0</v>
      </c>
      <c r="AT47" s="113"/>
      <c r="AU47" s="106">
        <f t="shared" si="127"/>
        <v>665</v>
      </c>
      <c r="AV47" s="35">
        <f t="shared" si="128"/>
        <v>0</v>
      </c>
      <c r="AW47" s="88">
        <f t="shared" si="129"/>
        <v>665</v>
      </c>
    </row>
    <row r="48" spans="1:49" s="2" customFormat="1" outlineLevel="2" x14ac:dyDescent="0.2">
      <c r="A48" s="5">
        <f t="shared" si="130"/>
        <v>33</v>
      </c>
      <c r="B48" s="6" t="s">
        <v>10</v>
      </c>
      <c r="C48" s="6">
        <v>8</v>
      </c>
      <c r="D48" s="10">
        <f t="shared" si="131"/>
        <v>42598</v>
      </c>
      <c r="E48" s="9">
        <v>0</v>
      </c>
      <c r="F48" s="71">
        <f t="shared" si="112"/>
        <v>42598</v>
      </c>
      <c r="G48" s="113"/>
      <c r="H48" s="76">
        <v>0</v>
      </c>
      <c r="I48" s="65">
        <v>0</v>
      </c>
      <c r="J48" s="29">
        <f>Resouce!$C$5</f>
        <v>55</v>
      </c>
      <c r="K48" s="25">
        <f t="shared" si="113"/>
        <v>0</v>
      </c>
      <c r="L48" s="35">
        <f t="shared" si="114"/>
        <v>0</v>
      </c>
      <c r="M48" s="39">
        <f t="shared" si="115"/>
        <v>0</v>
      </c>
      <c r="N48" s="88">
        <f t="shared" si="116"/>
        <v>0</v>
      </c>
      <c r="O48" s="113"/>
      <c r="P48" s="87">
        <v>0</v>
      </c>
      <c r="Q48" s="65">
        <v>0</v>
      </c>
      <c r="R48" s="29">
        <f>Resouce!$C$5</f>
        <v>55</v>
      </c>
      <c r="S48" s="25">
        <f t="shared" si="117"/>
        <v>0</v>
      </c>
      <c r="T48" s="35">
        <f t="shared" si="118"/>
        <v>0</v>
      </c>
      <c r="U48" s="39">
        <f t="shared" si="119"/>
        <v>0</v>
      </c>
      <c r="V48" s="88">
        <f t="shared" si="120"/>
        <v>0</v>
      </c>
      <c r="W48" s="113"/>
      <c r="X48" s="87">
        <v>4</v>
      </c>
      <c r="Y48" s="65">
        <v>0</v>
      </c>
      <c r="Z48" s="29">
        <f>Resouce!$C$7</f>
        <v>100</v>
      </c>
      <c r="AA48" s="25">
        <f t="shared" si="121"/>
        <v>400</v>
      </c>
      <c r="AB48" s="35">
        <f t="shared" si="122"/>
        <v>0</v>
      </c>
      <c r="AC48" s="39">
        <f t="shared" si="123"/>
        <v>4</v>
      </c>
      <c r="AD48" s="88">
        <f t="shared" si="124"/>
        <v>400</v>
      </c>
      <c r="AE48" s="113"/>
      <c r="AF48" s="128">
        <f t="shared" si="106"/>
        <v>4</v>
      </c>
      <c r="AG48" s="30">
        <f t="shared" si="107"/>
        <v>400</v>
      </c>
      <c r="AH48" s="38">
        <f t="shared" si="108"/>
        <v>0</v>
      </c>
      <c r="AI48" s="35">
        <f t="shared" si="109"/>
        <v>0</v>
      </c>
      <c r="AJ48" s="39">
        <f t="shared" si="110"/>
        <v>4</v>
      </c>
      <c r="AK48" s="88">
        <f t="shared" si="111"/>
        <v>400</v>
      </c>
      <c r="AL48" s="113"/>
      <c r="AM48" s="105">
        <v>0</v>
      </c>
      <c r="AN48" s="66">
        <v>0</v>
      </c>
      <c r="AO48" s="88">
        <f t="shared" si="125"/>
        <v>0</v>
      </c>
      <c r="AP48" s="113"/>
      <c r="AQ48" s="105">
        <v>0</v>
      </c>
      <c r="AR48" s="66">
        <v>0</v>
      </c>
      <c r="AS48" s="88">
        <f t="shared" si="126"/>
        <v>0</v>
      </c>
      <c r="AT48" s="113"/>
      <c r="AU48" s="106">
        <f t="shared" si="127"/>
        <v>400</v>
      </c>
      <c r="AV48" s="35">
        <f t="shared" si="128"/>
        <v>0</v>
      </c>
      <c r="AW48" s="88">
        <f t="shared" si="129"/>
        <v>400</v>
      </c>
    </row>
    <row r="49" spans="1:49" ht="16" outlineLevel="1" thickBot="1" x14ac:dyDescent="0.25">
      <c r="A49" s="3"/>
      <c r="B49" s="12" t="s">
        <v>9</v>
      </c>
      <c r="C49" s="12"/>
      <c r="D49" s="8"/>
      <c r="E49" s="37">
        <f>SUM(E40:E48)</f>
        <v>23</v>
      </c>
      <c r="F49" s="72"/>
      <c r="G49" s="115"/>
      <c r="H49" s="107">
        <f>SUM(H40:H48)</f>
        <v>18</v>
      </c>
      <c r="I49" s="94">
        <f>SUM(I40:I48)</f>
        <v>0</v>
      </c>
      <c r="J49" s="95"/>
      <c r="K49" s="96">
        <f>SUM(K40:K48)</f>
        <v>990</v>
      </c>
      <c r="L49" s="96">
        <f>SUM(L40:L48)</f>
        <v>0</v>
      </c>
      <c r="M49" s="94">
        <f>SUM(M40:M48)</f>
        <v>18</v>
      </c>
      <c r="N49" s="97">
        <f>SUM(N40:N48)</f>
        <v>990</v>
      </c>
      <c r="O49" s="115"/>
      <c r="P49" s="93">
        <f>SUM(P40:P48)</f>
        <v>0</v>
      </c>
      <c r="Q49" s="94">
        <f>SUM(Q40:Q48)</f>
        <v>0</v>
      </c>
      <c r="R49" s="95"/>
      <c r="S49" s="96">
        <f>SUM(S40:S48)</f>
        <v>0</v>
      </c>
      <c r="T49" s="96">
        <f>SUM(T40:T48)</f>
        <v>0</v>
      </c>
      <c r="U49" s="94">
        <f>SUM(U40:U48)</f>
        <v>0</v>
      </c>
      <c r="V49" s="97">
        <f>SUM(V40:V48)</f>
        <v>0</v>
      </c>
      <c r="W49" s="115"/>
      <c r="X49" s="93">
        <f>SUM(X40:X48)</f>
        <v>37</v>
      </c>
      <c r="Y49" s="94">
        <f>SUM(Y40:Y48)</f>
        <v>0</v>
      </c>
      <c r="Z49" s="95"/>
      <c r="AA49" s="96">
        <f>SUM(AA40:AA48)</f>
        <v>3700</v>
      </c>
      <c r="AB49" s="96">
        <f>SUM(AB40:AB48)</f>
        <v>0</v>
      </c>
      <c r="AC49" s="94">
        <f>SUM(AC40:AC48)</f>
        <v>37</v>
      </c>
      <c r="AD49" s="97">
        <f>SUM(AD40:AD48)</f>
        <v>3700</v>
      </c>
      <c r="AE49" s="115"/>
      <c r="AF49" s="127">
        <f>SUM(AF40:AF48)</f>
        <v>55</v>
      </c>
      <c r="AG49" s="96">
        <f t="shared" ref="AG49" si="132">K49+S49+AA49</f>
        <v>4690</v>
      </c>
      <c r="AH49" s="94">
        <f>SUM(AH40:AH48)</f>
        <v>0</v>
      </c>
      <c r="AI49" s="96">
        <f t="shared" ref="AI49" si="133">L49+T49+AB49</f>
        <v>0</v>
      </c>
      <c r="AJ49" s="94">
        <f>SUM(AJ40:AJ48)</f>
        <v>55</v>
      </c>
      <c r="AK49" s="97">
        <f t="shared" ref="AK49" si="134">N49+V49+AD49</f>
        <v>4690</v>
      </c>
      <c r="AL49" s="115"/>
      <c r="AM49" s="101">
        <f>SUM(AM40:AM48)</f>
        <v>0</v>
      </c>
      <c r="AN49" s="96">
        <f>SUM(AN40:AN48)</f>
        <v>0</v>
      </c>
      <c r="AO49" s="97">
        <f>AM49-AN49</f>
        <v>0</v>
      </c>
      <c r="AP49" s="115"/>
      <c r="AQ49" s="101">
        <f>SUM(AQ40:AQ48)</f>
        <v>0</v>
      </c>
      <c r="AR49" s="96">
        <f>SUM(AR40:AR48)</f>
        <v>0</v>
      </c>
      <c r="AS49" s="97">
        <f>AQ49-AR49</f>
        <v>0</v>
      </c>
      <c r="AT49" s="115"/>
      <c r="AU49" s="101">
        <f>SUM(AU40:AU48)</f>
        <v>4690</v>
      </c>
      <c r="AV49" s="96">
        <f>SUM(AV40:AV48)</f>
        <v>0</v>
      </c>
      <c r="AW49" s="97">
        <f>SUM(AW40:AW48)</f>
        <v>4690</v>
      </c>
    </row>
  </sheetData>
  <sheetProtection selectLockedCells="1"/>
  <mergeCells count="9">
    <mergeCell ref="AU4:AW4"/>
    <mergeCell ref="D4:F4"/>
    <mergeCell ref="H4:N4"/>
    <mergeCell ref="A2:B2"/>
    <mergeCell ref="X4:AD4"/>
    <mergeCell ref="AF4:AK4"/>
    <mergeCell ref="AM4:AO4"/>
    <mergeCell ref="AQ4:AS4"/>
    <mergeCell ref="P4:V4"/>
  </mergeCells>
  <pageMargins left="0.7" right="0.7" top="0.75" bottom="0.75" header="0.3" footer="0.3"/>
  <pageSetup paperSize="9" orientation="portrait" r:id="rId1"/>
  <ignoredErrors>
    <ignoredError sqref="F6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"/>
  <sheetViews>
    <sheetView showGridLines="0" showRowColHeaders="0" workbookViewId="0">
      <selection activeCell="B2" sqref="B2:E7"/>
    </sheetView>
  </sheetViews>
  <sheetFormatPr baseColWidth="10" defaultColWidth="8.83203125" defaultRowHeight="15" x14ac:dyDescent="0.2"/>
  <cols>
    <col min="2" max="2" width="29.6640625" customWidth="1"/>
    <col min="3" max="3" width="12" bestFit="1" customWidth="1"/>
    <col min="4" max="4" width="11" bestFit="1" customWidth="1"/>
    <col min="5" max="5" width="12" bestFit="1" customWidth="1"/>
  </cols>
  <sheetData>
    <row r="1" spans="2:5" ht="16" thickBot="1" x14ac:dyDescent="0.25">
      <c r="B1" s="53"/>
    </row>
    <row r="2" spans="2:5" ht="16" thickBot="1" x14ac:dyDescent="0.25">
      <c r="B2" s="162" t="s">
        <v>70</v>
      </c>
      <c r="C2" s="159" t="s">
        <v>67</v>
      </c>
      <c r="D2" s="160"/>
      <c r="E2" s="161"/>
    </row>
    <row r="3" spans="2:5" ht="16" thickBot="1" x14ac:dyDescent="0.25">
      <c r="B3" s="163"/>
      <c r="C3" s="61" t="s">
        <v>64</v>
      </c>
      <c r="D3" s="60" t="s">
        <v>65</v>
      </c>
      <c r="E3" s="60" t="s">
        <v>66</v>
      </c>
    </row>
    <row r="4" spans="2:5" x14ac:dyDescent="0.2">
      <c r="B4" s="63" t="s">
        <v>68</v>
      </c>
      <c r="C4" s="62">
        <f>'Project Planning'!AG6</f>
        <v>15570</v>
      </c>
      <c r="D4" s="59">
        <f>'Project Planning'!AI6</f>
        <v>2400</v>
      </c>
      <c r="E4" s="59">
        <f>'Project Planning'!AK6</f>
        <v>13170</v>
      </c>
    </row>
    <row r="5" spans="2:5" x14ac:dyDescent="0.2">
      <c r="B5" s="63" t="s">
        <v>19</v>
      </c>
      <c r="C5" s="56">
        <f>'Project Planning'!AM6</f>
        <v>0</v>
      </c>
      <c r="D5" s="54">
        <f>'Project Planning'!AN6</f>
        <v>0</v>
      </c>
      <c r="E5" s="54">
        <f>'Project Planning'!AO6</f>
        <v>0</v>
      </c>
    </row>
    <row r="6" spans="2:5" x14ac:dyDescent="0.2">
      <c r="B6" s="63" t="s">
        <v>20</v>
      </c>
      <c r="C6" s="56">
        <f>'Project Planning'!AQ6</f>
        <v>0</v>
      </c>
      <c r="D6" s="54">
        <f>'Project Planning'!AR6</f>
        <v>0</v>
      </c>
      <c r="E6" s="54">
        <f>'Project Planning'!AS6</f>
        <v>0</v>
      </c>
    </row>
    <row r="7" spans="2:5" ht="16" thickBot="1" x14ac:dyDescent="0.25">
      <c r="B7" s="64" t="s">
        <v>69</v>
      </c>
      <c r="C7" s="57">
        <f>SUM(C4:C6)</f>
        <v>15570</v>
      </c>
      <c r="D7" s="55">
        <f t="shared" ref="D7:E7" si="0">SUM(D4:D6)</f>
        <v>2400</v>
      </c>
      <c r="E7" s="55">
        <f t="shared" si="0"/>
        <v>13170</v>
      </c>
    </row>
  </sheetData>
  <mergeCells count="2">
    <mergeCell ref="C2:E2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51"/>
  <sheetViews>
    <sheetView workbookViewId="0">
      <selection activeCell="C4" sqref="C4"/>
    </sheetView>
  </sheetViews>
  <sheetFormatPr baseColWidth="10" defaultColWidth="23" defaultRowHeight="14.25" customHeight="1" x14ac:dyDescent="0.2"/>
  <cols>
    <col min="1" max="1" width="11.5" customWidth="1"/>
    <col min="6" max="6" width="4.5" customWidth="1"/>
    <col min="7" max="7" width="13.1640625" customWidth="1"/>
    <col min="8" max="8" width="12.5" customWidth="1"/>
  </cols>
  <sheetData>
    <row r="1" spans="2:8" ht="14.25" customHeight="1" thickBot="1" x14ac:dyDescent="0.25"/>
    <row r="2" spans="2:8" ht="16" thickBot="1" x14ac:dyDescent="0.25">
      <c r="B2" s="162" t="s">
        <v>76</v>
      </c>
      <c r="C2" s="159" t="s">
        <v>67</v>
      </c>
      <c r="D2" s="160"/>
      <c r="E2" s="161"/>
      <c r="G2" s="24" t="s">
        <v>73</v>
      </c>
      <c r="H2" s="117">
        <v>42370</v>
      </c>
    </row>
    <row r="3" spans="2:8" ht="14.25" customHeight="1" thickBot="1" x14ac:dyDescent="0.25">
      <c r="B3" s="163"/>
      <c r="C3" s="61" t="s">
        <v>64</v>
      </c>
      <c r="D3" s="60" t="s">
        <v>65</v>
      </c>
      <c r="E3" s="60" t="s">
        <v>66</v>
      </c>
      <c r="G3" s="24" t="s">
        <v>74</v>
      </c>
      <c r="H3" s="117">
        <v>42387</v>
      </c>
    </row>
    <row r="4" spans="2:8" ht="14.25" customHeight="1" x14ac:dyDescent="0.2">
      <c r="B4" s="63" t="s">
        <v>68</v>
      </c>
      <c r="C4" s="62">
        <v>0</v>
      </c>
      <c r="D4" s="62">
        <v>0</v>
      </c>
      <c r="E4" s="58">
        <f>C4-D4</f>
        <v>0</v>
      </c>
      <c r="G4" s="24" t="s">
        <v>75</v>
      </c>
      <c r="H4" s="3">
        <v>12345</v>
      </c>
    </row>
    <row r="5" spans="2:8" ht="14.25" customHeight="1" x14ac:dyDescent="0.2">
      <c r="B5" s="63" t="s">
        <v>19</v>
      </c>
      <c r="C5" s="56">
        <v>0</v>
      </c>
      <c r="D5" s="56">
        <v>0</v>
      </c>
      <c r="E5" s="59">
        <f t="shared" ref="E5:E7" si="0">C5-D5</f>
        <v>0</v>
      </c>
    </row>
    <row r="6" spans="2:8" ht="14.25" customHeight="1" x14ac:dyDescent="0.2">
      <c r="B6" s="63" t="s">
        <v>20</v>
      </c>
      <c r="C6" s="56">
        <v>0</v>
      </c>
      <c r="D6" s="56">
        <v>0</v>
      </c>
      <c r="E6" s="59">
        <f t="shared" si="0"/>
        <v>0</v>
      </c>
    </row>
    <row r="7" spans="2:8" ht="14.25" customHeight="1" thickBot="1" x14ac:dyDescent="0.25">
      <c r="B7" s="64" t="s">
        <v>80</v>
      </c>
      <c r="C7" s="57">
        <f>SUM(C4:C6)</f>
        <v>0</v>
      </c>
      <c r="D7" s="57">
        <f>SUM(D4:D6)</f>
        <v>0</v>
      </c>
      <c r="E7" s="116">
        <f t="shared" si="0"/>
        <v>0</v>
      </c>
    </row>
    <row r="8" spans="2:8" ht="14.25" customHeight="1" thickBot="1" x14ac:dyDescent="0.25"/>
    <row r="9" spans="2:8" ht="14.25" customHeight="1" thickBot="1" x14ac:dyDescent="0.25">
      <c r="B9" s="162" t="s">
        <v>76</v>
      </c>
      <c r="C9" s="159" t="s">
        <v>67</v>
      </c>
      <c r="D9" s="160"/>
      <c r="E9" s="161"/>
      <c r="G9" s="24" t="s">
        <v>73</v>
      </c>
      <c r="H9" s="117">
        <v>42370</v>
      </c>
    </row>
    <row r="10" spans="2:8" ht="14.25" customHeight="1" thickBot="1" x14ac:dyDescent="0.25">
      <c r="B10" s="163"/>
      <c r="C10" s="61" t="s">
        <v>64</v>
      </c>
      <c r="D10" s="60" t="s">
        <v>65</v>
      </c>
      <c r="E10" s="60" t="s">
        <v>66</v>
      </c>
      <c r="G10" s="24" t="s">
        <v>74</v>
      </c>
      <c r="H10" s="117">
        <v>42387</v>
      </c>
    </row>
    <row r="11" spans="2:8" ht="14.25" customHeight="1" x14ac:dyDescent="0.2">
      <c r="B11" s="63" t="s">
        <v>68</v>
      </c>
      <c r="C11" s="62">
        <v>0</v>
      </c>
      <c r="D11" s="62">
        <v>0</v>
      </c>
      <c r="E11" s="59">
        <f>C11-D11</f>
        <v>0</v>
      </c>
      <c r="G11" s="24" t="s">
        <v>75</v>
      </c>
      <c r="H11" s="3">
        <v>12345</v>
      </c>
    </row>
    <row r="12" spans="2:8" ht="14.25" customHeight="1" x14ac:dyDescent="0.2">
      <c r="B12" s="63" t="s">
        <v>19</v>
      </c>
      <c r="C12" s="56">
        <v>0</v>
      </c>
      <c r="D12" s="56">
        <v>0</v>
      </c>
      <c r="E12" s="59">
        <f t="shared" ref="E12:E14" si="1">C12-D12</f>
        <v>0</v>
      </c>
    </row>
    <row r="13" spans="2:8" ht="14.25" customHeight="1" x14ac:dyDescent="0.2">
      <c r="B13" s="63" t="s">
        <v>20</v>
      </c>
      <c r="C13" s="56">
        <v>0</v>
      </c>
      <c r="D13" s="56">
        <v>0</v>
      </c>
      <c r="E13" s="59">
        <f t="shared" si="1"/>
        <v>0</v>
      </c>
    </row>
    <row r="14" spans="2:8" ht="14.25" customHeight="1" thickBot="1" x14ac:dyDescent="0.25">
      <c r="B14" s="64" t="s">
        <v>80</v>
      </c>
      <c r="C14" s="57">
        <f>SUM(C11:C13)</f>
        <v>0</v>
      </c>
      <c r="D14" s="57">
        <f>SUM(D11:D13)</f>
        <v>0</v>
      </c>
      <c r="E14" s="116">
        <f t="shared" si="1"/>
        <v>0</v>
      </c>
    </row>
    <row r="15" spans="2:8" ht="14.25" customHeight="1" thickBot="1" x14ac:dyDescent="0.25"/>
    <row r="16" spans="2:8" ht="14.25" customHeight="1" thickBot="1" x14ac:dyDescent="0.25">
      <c r="B16" s="162" t="s">
        <v>76</v>
      </c>
      <c r="C16" s="159" t="s">
        <v>67</v>
      </c>
      <c r="D16" s="160"/>
      <c r="E16" s="161"/>
      <c r="G16" s="24" t="s">
        <v>73</v>
      </c>
      <c r="H16" s="117">
        <v>42370</v>
      </c>
    </row>
    <row r="17" spans="2:8" ht="14.25" customHeight="1" thickBot="1" x14ac:dyDescent="0.25">
      <c r="B17" s="163"/>
      <c r="C17" s="61" t="s">
        <v>64</v>
      </c>
      <c r="D17" s="60" t="s">
        <v>65</v>
      </c>
      <c r="E17" s="60" t="s">
        <v>66</v>
      </c>
      <c r="G17" s="24" t="s">
        <v>74</v>
      </c>
      <c r="H17" s="117">
        <v>42387</v>
      </c>
    </row>
    <row r="18" spans="2:8" ht="14.25" customHeight="1" x14ac:dyDescent="0.2">
      <c r="B18" s="63" t="s">
        <v>68</v>
      </c>
      <c r="C18" s="62">
        <v>0</v>
      </c>
      <c r="D18" s="62">
        <v>0</v>
      </c>
      <c r="E18" s="59">
        <f>C18-D18</f>
        <v>0</v>
      </c>
      <c r="G18" s="24" t="s">
        <v>75</v>
      </c>
      <c r="H18" s="3">
        <v>12345</v>
      </c>
    </row>
    <row r="19" spans="2:8" ht="14.25" customHeight="1" x14ac:dyDescent="0.2">
      <c r="B19" s="63" t="s">
        <v>19</v>
      </c>
      <c r="C19" s="56">
        <v>0</v>
      </c>
      <c r="D19" s="56">
        <v>0</v>
      </c>
      <c r="E19" s="59">
        <f t="shared" ref="E19:E21" si="2">C19-D19</f>
        <v>0</v>
      </c>
    </row>
    <row r="20" spans="2:8" ht="14.25" customHeight="1" x14ac:dyDescent="0.2">
      <c r="B20" s="63" t="s">
        <v>20</v>
      </c>
      <c r="C20" s="56">
        <v>0</v>
      </c>
      <c r="D20" s="56">
        <v>0</v>
      </c>
      <c r="E20" s="59">
        <f t="shared" si="2"/>
        <v>0</v>
      </c>
    </row>
    <row r="21" spans="2:8" ht="14.25" customHeight="1" thickBot="1" x14ac:dyDescent="0.25">
      <c r="B21" s="64" t="s">
        <v>80</v>
      </c>
      <c r="C21" s="57">
        <f>SUM(C18:C20)</f>
        <v>0</v>
      </c>
      <c r="D21" s="57">
        <v>0</v>
      </c>
      <c r="E21" s="116">
        <f t="shared" si="2"/>
        <v>0</v>
      </c>
    </row>
    <row r="22" spans="2:8" ht="14.25" customHeight="1" thickBot="1" x14ac:dyDescent="0.25"/>
    <row r="23" spans="2:8" ht="14.25" customHeight="1" thickBot="1" x14ac:dyDescent="0.25">
      <c r="B23" s="162" t="s">
        <v>76</v>
      </c>
      <c r="C23" s="159" t="s">
        <v>67</v>
      </c>
      <c r="D23" s="160"/>
      <c r="E23" s="161"/>
      <c r="G23" s="24" t="s">
        <v>73</v>
      </c>
      <c r="H23" s="117">
        <v>42370</v>
      </c>
    </row>
    <row r="24" spans="2:8" ht="14.25" customHeight="1" thickBot="1" x14ac:dyDescent="0.25">
      <c r="B24" s="163"/>
      <c r="C24" s="61" t="s">
        <v>64</v>
      </c>
      <c r="D24" s="60" t="s">
        <v>65</v>
      </c>
      <c r="E24" s="60" t="s">
        <v>66</v>
      </c>
      <c r="G24" s="24" t="s">
        <v>74</v>
      </c>
      <c r="H24" s="117">
        <v>42387</v>
      </c>
    </row>
    <row r="25" spans="2:8" ht="14.25" customHeight="1" x14ac:dyDescent="0.2">
      <c r="B25" s="63" t="s">
        <v>68</v>
      </c>
      <c r="C25" s="62">
        <v>0</v>
      </c>
      <c r="D25" s="62">
        <v>0</v>
      </c>
      <c r="E25" s="59">
        <f>C25-D25</f>
        <v>0</v>
      </c>
      <c r="G25" s="24" t="s">
        <v>75</v>
      </c>
      <c r="H25" s="3">
        <v>12345</v>
      </c>
    </row>
    <row r="26" spans="2:8" ht="14.25" customHeight="1" x14ac:dyDescent="0.2">
      <c r="B26" s="63" t="s">
        <v>19</v>
      </c>
      <c r="C26" s="56">
        <v>0</v>
      </c>
      <c r="D26" s="56">
        <v>0</v>
      </c>
      <c r="E26" s="59">
        <f t="shared" ref="E26:E28" si="3">C26-D26</f>
        <v>0</v>
      </c>
    </row>
    <row r="27" spans="2:8" ht="14.25" customHeight="1" x14ac:dyDescent="0.2">
      <c r="B27" s="63" t="s">
        <v>20</v>
      </c>
      <c r="C27" s="56">
        <v>0</v>
      </c>
      <c r="D27" s="56">
        <v>0</v>
      </c>
      <c r="E27" s="59">
        <f t="shared" si="3"/>
        <v>0</v>
      </c>
    </row>
    <row r="28" spans="2:8" ht="14.25" customHeight="1" thickBot="1" x14ac:dyDescent="0.25">
      <c r="B28" s="64" t="s">
        <v>80</v>
      </c>
      <c r="C28" s="57">
        <f>SUM(C25:C27)</f>
        <v>0</v>
      </c>
      <c r="D28" s="57">
        <f>SUM(D25:D27)</f>
        <v>0</v>
      </c>
      <c r="E28" s="116">
        <f t="shared" si="3"/>
        <v>0</v>
      </c>
    </row>
    <row r="29" spans="2:8" ht="14.25" customHeight="1" thickBot="1" x14ac:dyDescent="0.25"/>
    <row r="30" spans="2:8" ht="14.25" customHeight="1" thickBot="1" x14ac:dyDescent="0.25">
      <c r="B30" s="162" t="s">
        <v>76</v>
      </c>
      <c r="C30" s="159" t="s">
        <v>67</v>
      </c>
      <c r="D30" s="160"/>
      <c r="E30" s="161"/>
      <c r="G30" s="24" t="s">
        <v>73</v>
      </c>
      <c r="H30" s="117">
        <v>42370</v>
      </c>
    </row>
    <row r="31" spans="2:8" ht="14.25" customHeight="1" thickBot="1" x14ac:dyDescent="0.25">
      <c r="B31" s="163"/>
      <c r="C31" s="61" t="s">
        <v>64</v>
      </c>
      <c r="D31" s="60" t="s">
        <v>65</v>
      </c>
      <c r="E31" s="60" t="s">
        <v>66</v>
      </c>
      <c r="G31" s="24" t="s">
        <v>74</v>
      </c>
      <c r="H31" s="117">
        <v>42387</v>
      </c>
    </row>
    <row r="32" spans="2:8" ht="14.25" customHeight="1" x14ac:dyDescent="0.2">
      <c r="B32" s="63" t="s">
        <v>68</v>
      </c>
      <c r="C32" s="62">
        <v>0</v>
      </c>
      <c r="D32" s="62">
        <v>0</v>
      </c>
      <c r="E32" s="59">
        <f>C32-D32</f>
        <v>0</v>
      </c>
      <c r="G32" s="24" t="s">
        <v>75</v>
      </c>
      <c r="H32" s="3">
        <v>12345</v>
      </c>
    </row>
    <row r="33" spans="2:5" ht="14.25" customHeight="1" x14ac:dyDescent="0.2">
      <c r="B33" s="63" t="s">
        <v>19</v>
      </c>
      <c r="C33" s="56">
        <v>0</v>
      </c>
      <c r="D33" s="56">
        <v>0</v>
      </c>
      <c r="E33" s="59">
        <f t="shared" ref="E33:E35" si="4">C33-D33</f>
        <v>0</v>
      </c>
    </row>
    <row r="34" spans="2:5" ht="14.25" customHeight="1" x14ac:dyDescent="0.2">
      <c r="B34" s="63" t="s">
        <v>20</v>
      </c>
      <c r="C34" s="56">
        <v>0</v>
      </c>
      <c r="D34" s="56">
        <v>0</v>
      </c>
      <c r="E34" s="59">
        <f t="shared" si="4"/>
        <v>0</v>
      </c>
    </row>
    <row r="35" spans="2:5" ht="14.25" customHeight="1" thickBot="1" x14ac:dyDescent="0.25">
      <c r="B35" s="64" t="s">
        <v>80</v>
      </c>
      <c r="C35" s="57">
        <f>SUM(C32:C34)</f>
        <v>0</v>
      </c>
      <c r="D35" s="57">
        <f>SUM(D32:D34)</f>
        <v>0</v>
      </c>
      <c r="E35" s="116">
        <f t="shared" si="4"/>
        <v>0</v>
      </c>
    </row>
    <row r="36" spans="2:5" ht="14.25" customHeight="1" thickBot="1" x14ac:dyDescent="0.25"/>
    <row r="37" spans="2:5" ht="14.25" customHeight="1" thickBot="1" x14ac:dyDescent="0.25">
      <c r="B37" s="164" t="s">
        <v>80</v>
      </c>
      <c r="C37" s="159" t="s">
        <v>67</v>
      </c>
      <c r="D37" s="160"/>
      <c r="E37" s="161"/>
    </row>
    <row r="38" spans="2:5" ht="14.25" customHeight="1" thickBot="1" x14ac:dyDescent="0.25">
      <c r="B38" s="165"/>
      <c r="C38" s="61" t="s">
        <v>64</v>
      </c>
      <c r="D38" s="60" t="s">
        <v>65</v>
      </c>
      <c r="E38" s="60" t="s">
        <v>66</v>
      </c>
    </row>
    <row r="39" spans="2:5" ht="14.25" customHeight="1" x14ac:dyDescent="0.2">
      <c r="B39" s="63" t="s">
        <v>77</v>
      </c>
      <c r="C39" s="118">
        <f t="shared" ref="C39:D42" si="5">C32+C25+C18+C11+C4</f>
        <v>0</v>
      </c>
      <c r="D39" s="118">
        <f t="shared" si="5"/>
        <v>0</v>
      </c>
      <c r="E39" s="59">
        <f>C39-D39</f>
        <v>0</v>
      </c>
    </row>
    <row r="40" spans="2:5" ht="14.25" customHeight="1" x14ac:dyDescent="0.2">
      <c r="B40" s="63" t="s">
        <v>78</v>
      </c>
      <c r="C40" s="119">
        <f t="shared" si="5"/>
        <v>0</v>
      </c>
      <c r="D40" s="119">
        <f t="shared" si="5"/>
        <v>0</v>
      </c>
      <c r="E40" s="59">
        <f t="shared" ref="E40:E42" si="6">C40-D40</f>
        <v>0</v>
      </c>
    </row>
    <row r="41" spans="2:5" ht="14.25" customHeight="1" x14ac:dyDescent="0.2">
      <c r="B41" s="63" t="s">
        <v>79</v>
      </c>
      <c r="C41" s="119">
        <f t="shared" si="5"/>
        <v>0</v>
      </c>
      <c r="D41" s="119">
        <f t="shared" si="5"/>
        <v>0</v>
      </c>
      <c r="E41" s="59">
        <f t="shared" si="6"/>
        <v>0</v>
      </c>
    </row>
    <row r="42" spans="2:5" ht="14.25" customHeight="1" thickBot="1" x14ac:dyDescent="0.25">
      <c r="B42" s="64" t="s">
        <v>80</v>
      </c>
      <c r="C42" s="120">
        <f t="shared" si="5"/>
        <v>0</v>
      </c>
      <c r="D42" s="120">
        <f t="shared" si="5"/>
        <v>0</v>
      </c>
      <c r="E42" s="116">
        <f t="shared" si="6"/>
        <v>0</v>
      </c>
    </row>
    <row r="43" spans="2:5" ht="14.25" customHeight="1" thickBot="1" x14ac:dyDescent="0.25"/>
    <row r="44" spans="2:5" ht="14.25" customHeight="1" thickBot="1" x14ac:dyDescent="0.25">
      <c r="B44" s="162" t="s">
        <v>70</v>
      </c>
      <c r="C44" s="159" t="s">
        <v>67</v>
      </c>
      <c r="D44" s="160"/>
      <c r="E44" s="161"/>
    </row>
    <row r="45" spans="2:5" ht="14.25" customHeight="1" thickBot="1" x14ac:dyDescent="0.25">
      <c r="B45" s="163"/>
      <c r="C45" s="61" t="s">
        <v>64</v>
      </c>
      <c r="D45" s="60" t="s">
        <v>65</v>
      </c>
      <c r="E45" s="60" t="s">
        <v>66</v>
      </c>
    </row>
    <row r="46" spans="2:5" ht="14.25" customHeight="1" x14ac:dyDescent="0.2">
      <c r="B46" s="63" t="s">
        <v>68</v>
      </c>
      <c r="C46" s="62">
        <f>'Total Overview'!C4</f>
        <v>15570</v>
      </c>
      <c r="D46" s="59">
        <f>'Total Overview'!D4</f>
        <v>2400</v>
      </c>
      <c r="E46" s="59">
        <f>'Total Overview'!E4</f>
        <v>13170</v>
      </c>
    </row>
    <row r="47" spans="2:5" ht="14.25" customHeight="1" x14ac:dyDescent="0.2">
      <c r="B47" s="63" t="s">
        <v>19</v>
      </c>
      <c r="C47" s="56">
        <f>'Total Overview'!C5</f>
        <v>0</v>
      </c>
      <c r="D47" s="54">
        <f>'Total Overview'!D5</f>
        <v>0</v>
      </c>
      <c r="E47" s="54">
        <f>'Total Overview'!E5</f>
        <v>0</v>
      </c>
    </row>
    <row r="48" spans="2:5" ht="14.25" customHeight="1" x14ac:dyDescent="0.2">
      <c r="B48" s="63" t="s">
        <v>20</v>
      </c>
      <c r="C48" s="56">
        <f>'Total Overview'!C6</f>
        <v>0</v>
      </c>
      <c r="D48" s="54">
        <f>'Total Overview'!D6</f>
        <v>0</v>
      </c>
      <c r="E48" s="54">
        <f>'Total Overview'!E6</f>
        <v>0</v>
      </c>
    </row>
    <row r="49" spans="2:5" ht="14.25" customHeight="1" thickBot="1" x14ac:dyDescent="0.25">
      <c r="B49" s="64" t="s">
        <v>69</v>
      </c>
      <c r="C49" s="57">
        <f>SUM(C46:C48)</f>
        <v>15570</v>
      </c>
      <c r="D49" s="55">
        <f t="shared" ref="D49:E49" si="7">SUM(D46:D48)</f>
        <v>2400</v>
      </c>
      <c r="E49" s="55">
        <f t="shared" si="7"/>
        <v>13170</v>
      </c>
    </row>
    <row r="51" spans="2:5" ht="14.25" customHeight="1" x14ac:dyDescent="0.2">
      <c r="B51" s="51" t="s">
        <v>81</v>
      </c>
      <c r="C51" s="121">
        <f>C42+C49</f>
        <v>15570</v>
      </c>
      <c r="D51" s="121">
        <f t="shared" ref="D51:E51" si="8">D42+D49</f>
        <v>2400</v>
      </c>
      <c r="E51" s="121">
        <f t="shared" si="8"/>
        <v>13170</v>
      </c>
    </row>
  </sheetData>
  <mergeCells count="14">
    <mergeCell ref="B44:B45"/>
    <mergeCell ref="C44:E44"/>
    <mergeCell ref="B23:B24"/>
    <mergeCell ref="C23:E23"/>
    <mergeCell ref="B30:B31"/>
    <mergeCell ref="C30:E30"/>
    <mergeCell ref="B37:B38"/>
    <mergeCell ref="C37:E37"/>
    <mergeCell ref="B2:B3"/>
    <mergeCell ref="C2:E2"/>
    <mergeCell ref="B9:B10"/>
    <mergeCell ref="C9:E9"/>
    <mergeCell ref="B16:B17"/>
    <mergeCell ref="C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History</vt:lpstr>
      <vt:lpstr>Resouce</vt:lpstr>
      <vt:lpstr>Project Planning</vt:lpstr>
      <vt:lpstr>Total Overview</vt:lpstr>
      <vt:lpstr>Changes</vt:lpstr>
    </vt:vector>
  </TitlesOfParts>
  <Manager>Rudy Vriendts</Manager>
  <Company>Allturn Group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Planning</dc:title>
  <dc:subject>Simple Planning</dc:subject>
  <dc:creator>Rudy Vriendts</dc:creator>
  <cp:keywords>Planning</cp:keywords>
  <dc:description>This is a simple project planning with milestones, deliverables and Tasks</dc:description>
  <cp:lastModifiedBy>Rudy Vriendts</cp:lastModifiedBy>
  <dcterms:created xsi:type="dcterms:W3CDTF">2016-02-16T08:19:27Z</dcterms:created>
  <dcterms:modified xsi:type="dcterms:W3CDTF">2018-04-24T12:33:57Z</dcterms:modified>
  <cp:category>PM</cp:category>
  <cp:contentStatus>Final</cp:contentStatus>
</cp:coreProperties>
</file>